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embeddings/oleObject3.bin" ContentType="application/vnd.openxmlformats-officedocument.oleObject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embeddings/oleObject4.bin" ContentType="application/vnd.openxmlformats-officedocument.oleObject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Invest\Sistemas\Micelles\Models\APNModel\ExcelAPN\VBAFunctions\V2.1\"/>
    </mc:Choice>
  </mc:AlternateContent>
  <bookViews>
    <workbookView xWindow="600" yWindow="30" windowWidth="12915" windowHeight="11640" tabRatio="864" activeTab="4"/>
  </bookViews>
  <sheets>
    <sheet name="APN-Concentrations" sheetId="9" r:id="rId1"/>
    <sheet name="APN-Conductivity (indirect)" sheetId="10" r:id="rId2"/>
    <sheet name="APN-Conductivity (direct)" sheetId="13" r:id="rId3"/>
    <sheet name="Fit Conductivity " sheetId="1" r:id="rId4"/>
    <sheet name="Fit Surface Tension" sheetId="15" r:id="rId5"/>
  </sheets>
  <externalReferences>
    <externalReference r:id="rId6"/>
  </externalReferences>
  <definedNames>
    <definedName name="a" localSheetId="2">'APN-Conductivity (direct)'!$B$5</definedName>
    <definedName name="a" localSheetId="1">'APN-Conductivity (indirect)'!$B$5</definedName>
    <definedName name="b" localSheetId="2">'APN-Conductivity (direct)'!$B$6</definedName>
    <definedName name="b" localSheetId="1">'APN-Conductivity (indirect)'!$B$6</definedName>
    <definedName name="cmc" localSheetId="2">'APN-Conductivity (direct)'!$B$3</definedName>
    <definedName name="cmc" localSheetId="1">'APN-Conductivity (indirect)'!$B$3</definedName>
    <definedName name="cmc">'APN-Concentrations'!$B$3</definedName>
    <definedName name="Ff" localSheetId="4">#REF!</definedName>
    <definedName name="Ff">#REF!</definedName>
    <definedName name="k0" localSheetId="2">'APN-Conductivity (direct)'!$B$7</definedName>
    <definedName name="k0" localSheetId="1">'APN-Conductivity (indirect)'!$B$7</definedName>
    <definedName name="Kn" localSheetId="4">#REF!</definedName>
    <definedName name="Kn">#REF!</definedName>
    <definedName name="qbf" localSheetId="4">#REF!</definedName>
    <definedName name="qbf">#REF!</definedName>
    <definedName name="rr" localSheetId="2">'APN-Conductivity (direct)'!$B$4</definedName>
    <definedName name="rr" localSheetId="1">'APN-Conductivity (indirect)'!$B$4</definedName>
    <definedName name="rr">'APN-Concentrations'!$B$4</definedName>
    <definedName name="S0" localSheetId="2">'APN-Conductivity (direct)'!$A$10:$A$27</definedName>
    <definedName name="S0" localSheetId="1">'APN-Conductivity (indirect)'!$A$10:$A$27</definedName>
    <definedName name="S0">'APN-Concentrations'!$A$7:$A$24</definedName>
    <definedName name="solver_adj" localSheetId="3" hidden="1">'Fit Conductivity '!$G$4:$G$8</definedName>
    <definedName name="solver_adj" localSheetId="4" hidden="1">'Fit Surface Tension'!$H$4:$H$8</definedName>
    <definedName name="solver_cvg" localSheetId="3" hidden="1">"""0.0001"""</definedName>
    <definedName name="solver_cvg" localSheetId="4" hidden="1">"""""""""""""""0.0001"""""""""""""""</definedName>
    <definedName name="solver_drv" localSheetId="3" hidden="1">1</definedName>
    <definedName name="solver_drv" localSheetId="4" hidden="1">1</definedName>
    <definedName name="solver_eng" localSheetId="3" hidden="1">1</definedName>
    <definedName name="solver_eng" localSheetId="4" hidden="1">1</definedName>
    <definedName name="solver_est" localSheetId="3" hidden="1">1</definedName>
    <definedName name="solver_est" localSheetId="4" hidden="1">1</definedName>
    <definedName name="solver_itr" localSheetId="3" hidden="1">2147483647</definedName>
    <definedName name="solver_itr" localSheetId="4" hidden="1">2147483647</definedName>
    <definedName name="solver_mip" localSheetId="3" hidden="1">2147483647</definedName>
    <definedName name="solver_mip" localSheetId="4" hidden="1">2147483647</definedName>
    <definedName name="solver_mni" localSheetId="3" hidden="1">30</definedName>
    <definedName name="solver_mni" localSheetId="4" hidden="1">30</definedName>
    <definedName name="solver_mrt" localSheetId="3" hidden="1">"""0.075"""</definedName>
    <definedName name="solver_mrt" localSheetId="4" hidden="1">"""""""""""""""0.075"""""""""""""""</definedName>
    <definedName name="solver_msl" localSheetId="3" hidden="1">2</definedName>
    <definedName name="solver_msl" localSheetId="4" hidden="1">2</definedName>
    <definedName name="solver_neg" localSheetId="3" hidden="1">1</definedName>
    <definedName name="solver_neg" localSheetId="4" hidden="1">1</definedName>
    <definedName name="solver_nod" localSheetId="3" hidden="1">2147483647</definedName>
    <definedName name="solver_nod" localSheetId="4" hidden="1">2147483647</definedName>
    <definedName name="solver_num" localSheetId="3" hidden="1">0</definedName>
    <definedName name="solver_num" localSheetId="4" hidden="1">0</definedName>
    <definedName name="solver_nwt" localSheetId="3" hidden="1">1</definedName>
    <definedName name="solver_nwt" localSheetId="4" hidden="1">1</definedName>
    <definedName name="solver_opt" localSheetId="3" hidden="1">'Fit Conductivity '!$G$10</definedName>
    <definedName name="solver_opt" localSheetId="4" hidden="1">'Fit Surface Tension'!$H$10</definedName>
    <definedName name="solver_pre" localSheetId="3" hidden="1">"""0.000001"""</definedName>
    <definedName name="solver_pre" localSheetId="4" hidden="1">"""""""""""""""0.000001"""""""""""""""</definedName>
    <definedName name="solver_rbv" localSheetId="3" hidden="1">1</definedName>
    <definedName name="solver_rbv" localSheetId="4" hidden="1">1</definedName>
    <definedName name="solver_rlx" localSheetId="3" hidden="1">2</definedName>
    <definedName name="solver_rlx" localSheetId="4" hidden="1">2</definedName>
    <definedName name="solver_rsd" localSheetId="3" hidden="1">0</definedName>
    <definedName name="solver_rsd" localSheetId="4" hidden="1">0</definedName>
    <definedName name="solver_scl" localSheetId="3" hidden="1">1</definedName>
    <definedName name="solver_scl" localSheetId="4" hidden="1">1</definedName>
    <definedName name="solver_sho" localSheetId="3" hidden="1">2</definedName>
    <definedName name="solver_sho" localSheetId="4" hidden="1">2</definedName>
    <definedName name="solver_ssz" localSheetId="3" hidden="1">100</definedName>
    <definedName name="solver_ssz" localSheetId="4" hidden="1">100</definedName>
    <definedName name="solver_tim" localSheetId="3" hidden="1">2147483647</definedName>
    <definedName name="solver_tim" localSheetId="4" hidden="1">2147483647</definedName>
    <definedName name="solver_tol" localSheetId="3" hidden="1">1</definedName>
    <definedName name="solver_tol" localSheetId="4" hidden="1">1</definedName>
    <definedName name="solver_typ" localSheetId="3" hidden="1">2</definedName>
    <definedName name="solver_typ" localSheetId="4" hidden="1">2</definedName>
    <definedName name="solver_val" localSheetId="3" hidden="1">0</definedName>
    <definedName name="solver_val" localSheetId="4" hidden="1">0</definedName>
    <definedName name="solver_ver" localSheetId="3" hidden="1">3</definedName>
    <definedName name="solver_ver" localSheetId="4" hidden="1">3</definedName>
  </definedNames>
  <calcPr calcId="162913"/>
</workbook>
</file>

<file path=xl/calcChain.xml><?xml version="1.0" encoding="utf-8"?>
<calcChain xmlns="http://schemas.openxmlformats.org/spreadsheetml/2006/main">
  <c r="E11" i="13" l="1"/>
  <c r="E10" i="13"/>
  <c r="B4" i="13"/>
  <c r="F7" i="10"/>
  <c r="F6" i="10"/>
  <c r="B4" i="10"/>
  <c r="G6" i="9"/>
  <c r="G7" i="9"/>
  <c r="B4" i="9"/>
  <c r="C9" i="15"/>
  <c r="C13" i="15"/>
  <c r="C17" i="15"/>
  <c r="C10" i="15"/>
  <c r="C14" i="15"/>
  <c r="C7" i="15"/>
  <c r="C11" i="15"/>
  <c r="C15" i="15"/>
  <c r="C8" i="15"/>
  <c r="C12" i="15"/>
  <c r="C16" i="15"/>
  <c r="C6" i="15"/>
  <c r="C7" i="1"/>
  <c r="C11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C13" i="1"/>
  <c r="C17" i="1"/>
  <c r="C21" i="1"/>
  <c r="C29" i="1"/>
  <c r="C37" i="1"/>
  <c r="C45" i="1"/>
  <c r="C53" i="1"/>
  <c r="C61" i="1"/>
  <c r="C73" i="1"/>
  <c r="C14" i="1"/>
  <c r="C22" i="1"/>
  <c r="C30" i="1"/>
  <c r="C38" i="1"/>
  <c r="C46" i="1"/>
  <c r="C54" i="1"/>
  <c r="C62" i="1"/>
  <c r="C70" i="1"/>
  <c r="C8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9" i="1"/>
  <c r="C25" i="1"/>
  <c r="C33" i="1"/>
  <c r="C41" i="1"/>
  <c r="C49" i="1"/>
  <c r="C57" i="1"/>
  <c r="C65" i="1"/>
  <c r="C69" i="1"/>
  <c r="C10" i="1"/>
  <c r="C18" i="1"/>
  <c r="C26" i="1"/>
  <c r="C34" i="1"/>
  <c r="C42" i="1"/>
  <c r="C50" i="1"/>
  <c r="C58" i="1"/>
  <c r="C66" i="1"/>
  <c r="C74" i="1"/>
  <c r="C6" i="1"/>
  <c r="B12" i="13"/>
  <c r="B16" i="13"/>
  <c r="B20" i="13"/>
  <c r="B24" i="13"/>
  <c r="B28" i="13"/>
  <c r="B32" i="13"/>
  <c r="B36" i="13"/>
  <c r="B40" i="13"/>
  <c r="B44" i="13"/>
  <c r="B48" i="13"/>
  <c r="B52" i="13"/>
  <c r="B56" i="13"/>
  <c r="B60" i="13"/>
  <c r="B64" i="13"/>
  <c r="B68" i="13"/>
  <c r="B72" i="13"/>
  <c r="B76" i="13"/>
  <c r="B80" i="13"/>
  <c r="B84" i="13"/>
  <c r="B88" i="13"/>
  <c r="B92" i="13"/>
  <c r="B96" i="13"/>
  <c r="B100" i="13"/>
  <c r="B104" i="13"/>
  <c r="B108" i="13"/>
  <c r="B18" i="13"/>
  <c r="B26" i="13"/>
  <c r="B34" i="13"/>
  <c r="B42" i="13"/>
  <c r="B50" i="13"/>
  <c r="B58" i="13"/>
  <c r="B66" i="13"/>
  <c r="B74" i="13"/>
  <c r="B82" i="13"/>
  <c r="B90" i="13"/>
  <c r="B98" i="13"/>
  <c r="B106" i="13"/>
  <c r="B11" i="13"/>
  <c r="B19" i="13"/>
  <c r="B27" i="13"/>
  <c r="B35" i="13"/>
  <c r="B43" i="13"/>
  <c r="B51" i="13"/>
  <c r="B63" i="13"/>
  <c r="B67" i="13"/>
  <c r="B79" i="13"/>
  <c r="B87" i="13"/>
  <c r="B95" i="13"/>
  <c r="B103" i="13"/>
  <c r="B13" i="13"/>
  <c r="B17" i="13"/>
  <c r="B21" i="13"/>
  <c r="B25" i="13"/>
  <c r="B29" i="13"/>
  <c r="B33" i="13"/>
  <c r="B37" i="13"/>
  <c r="B41" i="13"/>
  <c r="B45" i="13"/>
  <c r="B49" i="13"/>
  <c r="B53" i="13"/>
  <c r="B57" i="13"/>
  <c r="B61" i="13"/>
  <c r="B65" i="13"/>
  <c r="B69" i="13"/>
  <c r="B73" i="13"/>
  <c r="B77" i="13"/>
  <c r="B81" i="13"/>
  <c r="B85" i="13"/>
  <c r="B89" i="13"/>
  <c r="B93" i="13"/>
  <c r="B97" i="13"/>
  <c r="B101" i="13"/>
  <c r="B105" i="13"/>
  <c r="B109" i="13"/>
  <c r="B14" i="13"/>
  <c r="B22" i="13"/>
  <c r="B30" i="13"/>
  <c r="B38" i="13"/>
  <c r="B46" i="13"/>
  <c r="B54" i="13"/>
  <c r="B62" i="13"/>
  <c r="B70" i="13"/>
  <c r="B78" i="13"/>
  <c r="B86" i="13"/>
  <c r="B94" i="13"/>
  <c r="B102" i="13"/>
  <c r="B110" i="13"/>
  <c r="B15" i="13"/>
  <c r="B23" i="13"/>
  <c r="B31" i="13"/>
  <c r="B39" i="13"/>
  <c r="B47" i="13"/>
  <c r="B55" i="13"/>
  <c r="B59" i="13"/>
  <c r="B71" i="13"/>
  <c r="B75" i="13"/>
  <c r="B83" i="13"/>
  <c r="B91" i="13"/>
  <c r="B99" i="13"/>
  <c r="B107" i="13"/>
  <c r="B10" i="13"/>
  <c r="B11" i="10"/>
  <c r="B15" i="10"/>
  <c r="B19" i="10"/>
  <c r="B23" i="10"/>
  <c r="B27" i="10"/>
  <c r="B31" i="10"/>
  <c r="B35" i="10"/>
  <c r="B39" i="10"/>
  <c r="B43" i="10"/>
  <c r="B47" i="10"/>
  <c r="B51" i="10"/>
  <c r="B55" i="10"/>
  <c r="B59" i="10"/>
  <c r="B63" i="10"/>
  <c r="B67" i="10"/>
  <c r="B71" i="10"/>
  <c r="B75" i="10"/>
  <c r="B79" i="10"/>
  <c r="B83" i="10"/>
  <c r="B87" i="10"/>
  <c r="B91" i="10"/>
  <c r="B95" i="10"/>
  <c r="B99" i="10"/>
  <c r="B103" i="10"/>
  <c r="B107" i="10"/>
  <c r="B22" i="10"/>
  <c r="B30" i="10"/>
  <c r="B46" i="10"/>
  <c r="B58" i="10"/>
  <c r="B70" i="10"/>
  <c r="B78" i="10"/>
  <c r="B90" i="10"/>
  <c r="B102" i="10"/>
  <c r="B12" i="10"/>
  <c r="B16" i="10"/>
  <c r="B20" i="10"/>
  <c r="B24" i="10"/>
  <c r="B28" i="10"/>
  <c r="B32" i="10"/>
  <c r="B36" i="10"/>
  <c r="B40" i="10"/>
  <c r="B44" i="10"/>
  <c r="B48" i="10"/>
  <c r="B52" i="10"/>
  <c r="B56" i="10"/>
  <c r="B60" i="10"/>
  <c r="B64" i="10"/>
  <c r="B68" i="10"/>
  <c r="B72" i="10"/>
  <c r="B76" i="10"/>
  <c r="B80" i="10"/>
  <c r="B84" i="10"/>
  <c r="B88" i="10"/>
  <c r="B92" i="10"/>
  <c r="B96" i="10"/>
  <c r="B100" i="10"/>
  <c r="B104" i="10"/>
  <c r="B108" i="10"/>
  <c r="B18" i="10"/>
  <c r="B38" i="10"/>
  <c r="B50" i="10"/>
  <c r="B62" i="10"/>
  <c r="B74" i="10"/>
  <c r="B86" i="10"/>
  <c r="B98" i="10"/>
  <c r="B110" i="10"/>
  <c r="B13" i="10"/>
  <c r="B17" i="10"/>
  <c r="B21" i="10"/>
  <c r="B25" i="10"/>
  <c r="B29" i="10"/>
  <c r="B33" i="10"/>
  <c r="B37" i="10"/>
  <c r="B41" i="10"/>
  <c r="B45" i="10"/>
  <c r="B49" i="10"/>
  <c r="B53" i="10"/>
  <c r="B57" i="10"/>
  <c r="B61" i="10"/>
  <c r="B65" i="10"/>
  <c r="B69" i="10"/>
  <c r="B73" i="10"/>
  <c r="B77" i="10"/>
  <c r="B81" i="10"/>
  <c r="B85" i="10"/>
  <c r="B89" i="10"/>
  <c r="B93" i="10"/>
  <c r="B97" i="10"/>
  <c r="B101" i="10"/>
  <c r="B105" i="10"/>
  <c r="B109" i="10"/>
  <c r="B14" i="10"/>
  <c r="B26" i="10"/>
  <c r="B34" i="10"/>
  <c r="B42" i="10"/>
  <c r="B54" i="10"/>
  <c r="B66" i="10"/>
  <c r="B82" i="10"/>
  <c r="B94" i="10"/>
  <c r="B106" i="10"/>
  <c r="B10" i="10"/>
  <c r="B8" i="9"/>
  <c r="B12" i="9"/>
  <c r="B16" i="9"/>
  <c r="B20" i="9"/>
  <c r="B24" i="9"/>
  <c r="B28" i="9"/>
  <c r="B32" i="9"/>
  <c r="B36" i="9"/>
  <c r="B40" i="9"/>
  <c r="B44" i="9"/>
  <c r="B48" i="9"/>
  <c r="B52" i="9"/>
  <c r="B56" i="9"/>
  <c r="B60" i="9"/>
  <c r="B64" i="9"/>
  <c r="B68" i="9"/>
  <c r="B72" i="9"/>
  <c r="B76" i="9"/>
  <c r="B80" i="9"/>
  <c r="B84" i="9"/>
  <c r="B88" i="9"/>
  <c r="B92" i="9"/>
  <c r="B96" i="9"/>
  <c r="B100" i="9"/>
  <c r="B104" i="9"/>
  <c r="B19" i="9"/>
  <c r="B31" i="9"/>
  <c r="B47" i="9"/>
  <c r="B55" i="9"/>
  <c r="B67" i="9"/>
  <c r="B79" i="9"/>
  <c r="B91" i="9"/>
  <c r="B103" i="9"/>
  <c r="B9" i="9"/>
  <c r="B13" i="9"/>
  <c r="B17" i="9"/>
  <c r="B21" i="9"/>
  <c r="B25" i="9"/>
  <c r="B29" i="9"/>
  <c r="B33" i="9"/>
  <c r="B37" i="9"/>
  <c r="B41" i="9"/>
  <c r="B45" i="9"/>
  <c r="B49" i="9"/>
  <c r="B53" i="9"/>
  <c r="B57" i="9"/>
  <c r="B61" i="9"/>
  <c r="B65" i="9"/>
  <c r="B69" i="9"/>
  <c r="B73" i="9"/>
  <c r="B77" i="9"/>
  <c r="B81" i="9"/>
  <c r="B85" i="9"/>
  <c r="B89" i="9"/>
  <c r="B93" i="9"/>
  <c r="B97" i="9"/>
  <c r="B101" i="9"/>
  <c r="B105" i="9"/>
  <c r="B15" i="9"/>
  <c r="B27" i="9"/>
  <c r="B39" i="9"/>
  <c r="B51" i="9"/>
  <c r="B63" i="9"/>
  <c r="B75" i="9"/>
  <c r="B87" i="9"/>
  <c r="B99" i="9"/>
  <c r="B10" i="9"/>
  <c r="B14" i="9"/>
  <c r="B18" i="9"/>
  <c r="B22" i="9"/>
  <c r="B26" i="9"/>
  <c r="B30" i="9"/>
  <c r="B34" i="9"/>
  <c r="B38" i="9"/>
  <c r="B42" i="9"/>
  <c r="B46" i="9"/>
  <c r="B50" i="9"/>
  <c r="B54" i="9"/>
  <c r="B58" i="9"/>
  <c r="B62" i="9"/>
  <c r="B66" i="9"/>
  <c r="B70" i="9"/>
  <c r="B74" i="9"/>
  <c r="B78" i="9"/>
  <c r="B82" i="9"/>
  <c r="B86" i="9"/>
  <c r="B90" i="9"/>
  <c r="B94" i="9"/>
  <c r="B98" i="9"/>
  <c r="B102" i="9"/>
  <c r="B106" i="9"/>
  <c r="B11" i="9"/>
  <c r="B23" i="9"/>
  <c r="B35" i="9"/>
  <c r="B43" i="9"/>
  <c r="B59" i="9"/>
  <c r="B71" i="9"/>
  <c r="B83" i="9"/>
  <c r="B95" i="9"/>
  <c r="B107" i="9"/>
  <c r="B7" i="9"/>
  <c r="C75" i="10" l="1"/>
  <c r="D75" i="10" s="1"/>
  <c r="D61" i="1"/>
  <c r="E61" i="1" s="1"/>
  <c r="C26" i="10"/>
  <c r="D26" i="10" s="1"/>
  <c r="C17" i="10"/>
  <c r="D17" i="10" s="1"/>
  <c r="C15" i="10"/>
  <c r="D15" i="10" s="1"/>
  <c r="D62" i="1"/>
  <c r="E62" i="1" s="1"/>
  <c r="C104" i="10"/>
  <c r="D104" i="10" s="1"/>
  <c r="D40" i="1"/>
  <c r="E40" i="1" s="1"/>
  <c r="D18" i="1"/>
  <c r="E18" i="1" s="1"/>
  <c r="C89" i="10"/>
  <c r="D89" i="10" s="1"/>
  <c r="D11" i="1"/>
  <c r="E11" i="1" s="1"/>
  <c r="C59" i="10"/>
  <c r="D59" i="10" s="1"/>
  <c r="D19" i="1"/>
  <c r="E19" i="1" s="1"/>
  <c r="C82" i="10"/>
  <c r="D82" i="10" s="1"/>
  <c r="D28" i="1"/>
  <c r="E28" i="1" s="1"/>
  <c r="D22" i="1"/>
  <c r="E22" i="1" s="1"/>
  <c r="C104" i="9"/>
  <c r="C20" i="9"/>
  <c r="C67" i="9"/>
  <c r="C19" i="9"/>
  <c r="C46" i="9"/>
  <c r="C97" i="9"/>
  <c r="C49" i="9"/>
  <c r="C86" i="9"/>
  <c r="C8" i="9"/>
  <c r="D9" i="15"/>
  <c r="E9" i="15" s="1"/>
  <c r="F9" i="15" s="1"/>
  <c r="C72" i="10"/>
  <c r="D72" i="10" s="1"/>
  <c r="C94" i="10"/>
  <c r="D94" i="10" s="1"/>
  <c r="C27" i="10"/>
  <c r="D27" i="10" s="1"/>
  <c r="D13" i="1"/>
  <c r="E13" i="1" s="1"/>
  <c r="D74" i="1"/>
  <c r="E74" i="1" s="1"/>
  <c r="C92" i="10"/>
  <c r="D92" i="10" s="1"/>
  <c r="C48" i="10"/>
  <c r="D48" i="10" s="1"/>
  <c r="C34" i="10"/>
  <c r="D34" i="10" s="1"/>
  <c r="C68" i="10"/>
  <c r="D68" i="10" s="1"/>
  <c r="D68" i="1"/>
  <c r="E68" i="1" s="1"/>
  <c r="C63" i="10"/>
  <c r="D63" i="10" s="1"/>
  <c r="D49" i="1"/>
  <c r="E49" i="1" s="1"/>
  <c r="D46" i="1"/>
  <c r="E46" i="1" s="1"/>
  <c r="C53" i="10"/>
  <c r="D53" i="10" s="1"/>
  <c r="D39" i="1"/>
  <c r="E39" i="1" s="1"/>
  <c r="C40" i="10"/>
  <c r="D40" i="10" s="1"/>
  <c r="C14" i="10"/>
  <c r="D14" i="10" s="1"/>
  <c r="C43" i="10"/>
  <c r="D43" i="10" s="1"/>
  <c r="D29" i="1"/>
  <c r="E29" i="1" s="1"/>
  <c r="C49" i="10"/>
  <c r="D49" i="10" s="1"/>
  <c r="D51" i="1"/>
  <c r="E51" i="1" s="1"/>
  <c r="C86" i="10"/>
  <c r="D86" i="10" s="1"/>
  <c r="C106" i="10"/>
  <c r="D106" i="10" s="1"/>
  <c r="D24" i="1"/>
  <c r="E24" i="1" s="1"/>
  <c r="C19" i="10"/>
  <c r="D19" i="10" s="1"/>
  <c r="C83" i="10"/>
  <c r="D83" i="10" s="1"/>
  <c r="D69" i="1"/>
  <c r="E69" i="1" s="1"/>
  <c r="D66" i="1"/>
  <c r="E66" i="1" s="1"/>
  <c r="C73" i="10"/>
  <c r="D73" i="10" s="1"/>
  <c r="D59" i="1"/>
  <c r="E59" i="1" s="1"/>
  <c r="C90" i="10"/>
  <c r="D90" i="10" s="1"/>
  <c r="C11" i="10"/>
  <c r="D11" i="10" s="1"/>
  <c r="D58" i="1"/>
  <c r="E58" i="1" s="1"/>
  <c r="C64" i="10"/>
  <c r="D64" i="10" s="1"/>
  <c r="C50" i="10"/>
  <c r="D50" i="10" s="1"/>
  <c r="C36" i="10"/>
  <c r="D36" i="10" s="1"/>
  <c r="D12" i="1"/>
  <c r="E12" i="1" s="1"/>
  <c r="C23" i="10"/>
  <c r="D23" i="10" s="1"/>
  <c r="C87" i="10"/>
  <c r="D87" i="10" s="1"/>
  <c r="D9" i="1"/>
  <c r="E9" i="1" s="1"/>
  <c r="D73" i="1"/>
  <c r="E73" i="1" s="1"/>
  <c r="D6" i="1"/>
  <c r="E6" i="1" s="1"/>
  <c r="D70" i="1"/>
  <c r="E70" i="1" s="1"/>
  <c r="C61" i="10"/>
  <c r="D61" i="10" s="1"/>
  <c r="D47" i="1"/>
  <c r="E47" i="1" s="1"/>
  <c r="C78" i="9"/>
  <c r="C84" i="9"/>
  <c r="C52" i="9"/>
  <c r="C24" i="9"/>
  <c r="C103" i="9"/>
  <c r="C87" i="9"/>
  <c r="C71" i="9"/>
  <c r="C55" i="9"/>
  <c r="C39" i="9"/>
  <c r="C23" i="9"/>
  <c r="C102" i="9"/>
  <c r="C66" i="9"/>
  <c r="C50" i="9"/>
  <c r="C34" i="9"/>
  <c r="C18" i="9"/>
  <c r="C101" i="9"/>
  <c r="C85" i="9"/>
  <c r="C69" i="9"/>
  <c r="C53" i="9"/>
  <c r="C37" i="9"/>
  <c r="C21" i="9"/>
  <c r="C98" i="9"/>
  <c r="C88" i="9"/>
  <c r="C56" i="9"/>
  <c r="C16" i="9"/>
  <c r="D12" i="15"/>
  <c r="E12" i="15" s="1"/>
  <c r="F12" i="15" s="1"/>
  <c r="D13" i="15"/>
  <c r="E13" i="15" s="1"/>
  <c r="F13" i="15" s="1"/>
  <c r="D15" i="15"/>
  <c r="E15" i="15" s="1"/>
  <c r="F15" i="15" s="1"/>
  <c r="C80" i="10"/>
  <c r="D80" i="10" s="1"/>
  <c r="D65" i="1"/>
  <c r="E65" i="1" s="1"/>
  <c r="C69" i="10"/>
  <c r="D69" i="10" s="1"/>
  <c r="D55" i="1"/>
  <c r="E55" i="1" s="1"/>
  <c r="C91" i="10"/>
  <c r="D91" i="10" s="1"/>
  <c r="C44" i="10"/>
  <c r="D44" i="10" s="1"/>
  <c r="C10" i="10"/>
  <c r="D10" i="10" s="1"/>
  <c r="C54" i="10"/>
  <c r="D54" i="10" s="1"/>
  <c r="C35" i="10"/>
  <c r="D35" i="10" s="1"/>
  <c r="C25" i="10"/>
  <c r="D25" i="10" s="1"/>
  <c r="D75" i="1"/>
  <c r="E75" i="1" s="1"/>
  <c r="D45" i="1"/>
  <c r="E45" i="1" s="1"/>
  <c r="C46" i="10"/>
  <c r="D46" i="10" s="1"/>
  <c r="C103" i="10"/>
  <c r="D103" i="10" s="1"/>
  <c r="C77" i="10"/>
  <c r="D77" i="10" s="1"/>
  <c r="D63" i="1"/>
  <c r="E63" i="1" s="1"/>
  <c r="C48" i="9"/>
  <c r="C83" i="9"/>
  <c r="C35" i="9"/>
  <c r="C62" i="9"/>
  <c r="C14" i="9"/>
  <c r="C65" i="9"/>
  <c r="C17" i="9"/>
  <c r="C44" i="9"/>
  <c r="D11" i="15"/>
  <c r="E11" i="15" s="1"/>
  <c r="F11" i="15" s="1"/>
  <c r="D16" i="1"/>
  <c r="E16" i="1" s="1"/>
  <c r="C65" i="10"/>
  <c r="D65" i="10" s="1"/>
  <c r="D35" i="1"/>
  <c r="E35" i="1" s="1"/>
  <c r="C78" i="10"/>
  <c r="D78" i="10" s="1"/>
  <c r="C98" i="10"/>
  <c r="D98" i="10" s="1"/>
  <c r="C30" i="10"/>
  <c r="D30" i="10" s="1"/>
  <c r="D36" i="1"/>
  <c r="E36" i="1" s="1"/>
  <c r="C31" i="10"/>
  <c r="D31" i="10" s="1"/>
  <c r="C95" i="10"/>
  <c r="D95" i="10" s="1"/>
  <c r="D17" i="1"/>
  <c r="E17" i="1" s="1"/>
  <c r="D14" i="1"/>
  <c r="E14" i="1" s="1"/>
  <c r="C21" i="10"/>
  <c r="D21" i="10" s="1"/>
  <c r="C85" i="10"/>
  <c r="D85" i="10" s="1"/>
  <c r="D7" i="1"/>
  <c r="E7" i="1" s="1"/>
  <c r="D71" i="1"/>
  <c r="E71" i="1" s="1"/>
  <c r="C58" i="10"/>
  <c r="D58" i="10" s="1"/>
  <c r="C108" i="10"/>
  <c r="D108" i="10" s="1"/>
  <c r="C56" i="10"/>
  <c r="D56" i="10" s="1"/>
  <c r="C42" i="10"/>
  <c r="D42" i="10" s="1"/>
  <c r="C20" i="10"/>
  <c r="D20" i="10" s="1"/>
  <c r="D56" i="1"/>
  <c r="E56" i="1" s="1"/>
  <c r="C51" i="10"/>
  <c r="D51" i="10" s="1"/>
  <c r="D37" i="1"/>
  <c r="E37" i="1" s="1"/>
  <c r="D34" i="1"/>
  <c r="E34" i="1" s="1"/>
  <c r="C41" i="10"/>
  <c r="D41" i="10" s="1"/>
  <c r="C105" i="10"/>
  <c r="D105" i="10" s="1"/>
  <c r="D27" i="1"/>
  <c r="E27" i="1" s="1"/>
  <c r="C12" i="10"/>
  <c r="D12" i="10" s="1"/>
  <c r="C107" i="10"/>
  <c r="D107" i="10" s="1"/>
  <c r="C81" i="10"/>
  <c r="D81" i="10" s="1"/>
  <c r="D67" i="1"/>
  <c r="E67" i="1" s="1"/>
  <c r="C102" i="10"/>
  <c r="D102" i="10" s="1"/>
  <c r="C70" i="10"/>
  <c r="D70" i="10" s="1"/>
  <c r="D44" i="1"/>
  <c r="E44" i="1" s="1"/>
  <c r="C55" i="10"/>
  <c r="D55" i="10" s="1"/>
  <c r="D41" i="1"/>
  <c r="E41" i="1" s="1"/>
  <c r="D38" i="1"/>
  <c r="E38" i="1" s="1"/>
  <c r="C29" i="10"/>
  <c r="D29" i="10" s="1"/>
  <c r="C93" i="10"/>
  <c r="D93" i="10" s="1"/>
  <c r="D15" i="1"/>
  <c r="E15" i="1" s="1"/>
  <c r="C106" i="9"/>
  <c r="C96" i="9"/>
  <c r="C68" i="9"/>
  <c r="C40" i="9"/>
  <c r="C12" i="9"/>
  <c r="C95" i="9"/>
  <c r="C79" i="9"/>
  <c r="C63" i="9"/>
  <c r="C47" i="9"/>
  <c r="C31" i="9"/>
  <c r="C15" i="9"/>
  <c r="C82" i="9"/>
  <c r="C58" i="9"/>
  <c r="C42" i="9"/>
  <c r="C26" i="9"/>
  <c r="C10" i="9"/>
  <c r="C93" i="9"/>
  <c r="C77" i="9"/>
  <c r="C61" i="9"/>
  <c r="C45" i="9"/>
  <c r="C29" i="9"/>
  <c r="C13" i="9"/>
  <c r="C74" i="9"/>
  <c r="C72" i="9"/>
  <c r="C36" i="9"/>
  <c r="C7" i="9"/>
  <c r="D10" i="15"/>
  <c r="E10" i="15" s="1"/>
  <c r="F10" i="15" s="1"/>
  <c r="D16" i="15"/>
  <c r="E16" i="15" s="1"/>
  <c r="F16" i="15" s="1"/>
  <c r="D7" i="15"/>
  <c r="E7" i="15" s="1"/>
  <c r="F7" i="15" s="1"/>
  <c r="C22" i="10"/>
  <c r="D22" i="10" s="1"/>
  <c r="C66" i="10"/>
  <c r="D66" i="10" s="1"/>
  <c r="D20" i="1"/>
  <c r="E20" i="1" s="1"/>
  <c r="C79" i="10"/>
  <c r="D79" i="10" s="1"/>
  <c r="C24" i="10"/>
  <c r="D24" i="10" s="1"/>
  <c r="C99" i="10"/>
  <c r="D99" i="10" s="1"/>
  <c r="D21" i="1"/>
  <c r="E21" i="1" s="1"/>
  <c r="C33" i="10"/>
  <c r="D33" i="10" s="1"/>
  <c r="C96" i="10"/>
  <c r="D96" i="10" s="1"/>
  <c r="C100" i="10"/>
  <c r="D100" i="10" s="1"/>
  <c r="C39" i="10"/>
  <c r="D39" i="10" s="1"/>
  <c r="D25" i="1"/>
  <c r="E25" i="1" s="1"/>
  <c r="C13" i="10"/>
  <c r="D13" i="10" s="1"/>
  <c r="C76" i="9"/>
  <c r="C99" i="9"/>
  <c r="C51" i="9"/>
  <c r="C94" i="9"/>
  <c r="C30" i="9"/>
  <c r="C81" i="9"/>
  <c r="C33" i="9"/>
  <c r="C80" i="9"/>
  <c r="D14" i="15"/>
  <c r="E14" i="15" s="1"/>
  <c r="F14" i="15" s="1"/>
  <c r="C62" i="10"/>
  <c r="D62" i="10" s="1"/>
  <c r="D64" i="1"/>
  <c r="E64" i="1" s="1"/>
  <c r="D26" i="1"/>
  <c r="E26" i="1" s="1"/>
  <c r="C97" i="10"/>
  <c r="D97" i="10" s="1"/>
  <c r="C28" i="10"/>
  <c r="D28" i="10" s="1"/>
  <c r="C16" i="10"/>
  <c r="D16" i="10" s="1"/>
  <c r="C110" i="10"/>
  <c r="D110" i="10" s="1"/>
  <c r="D52" i="1"/>
  <c r="E52" i="1" s="1"/>
  <c r="C47" i="10"/>
  <c r="D47" i="10" s="1"/>
  <c r="D33" i="1"/>
  <c r="E33" i="1" s="1"/>
  <c r="D30" i="1"/>
  <c r="E30" i="1" s="1"/>
  <c r="C37" i="10"/>
  <c r="D37" i="10" s="1"/>
  <c r="C101" i="10"/>
  <c r="D101" i="10" s="1"/>
  <c r="D23" i="1"/>
  <c r="E23" i="1" s="1"/>
  <c r="C84" i="10"/>
  <c r="D84" i="10" s="1"/>
  <c r="C52" i="10"/>
  <c r="D52" i="10" s="1"/>
  <c r="D48" i="1"/>
  <c r="E48" i="1" s="1"/>
  <c r="D42" i="1"/>
  <c r="E42" i="1" s="1"/>
  <c r="C38" i="10"/>
  <c r="D38" i="10" s="1"/>
  <c r="C88" i="10"/>
  <c r="D88" i="10" s="1"/>
  <c r="C74" i="10"/>
  <c r="D74" i="10" s="1"/>
  <c r="C76" i="10"/>
  <c r="D76" i="10" s="1"/>
  <c r="D8" i="1"/>
  <c r="E8" i="1" s="1"/>
  <c r="D72" i="1"/>
  <c r="E72" i="1" s="1"/>
  <c r="C67" i="10"/>
  <c r="D67" i="10" s="1"/>
  <c r="D53" i="1"/>
  <c r="E53" i="1" s="1"/>
  <c r="D50" i="1"/>
  <c r="E50" i="1" s="1"/>
  <c r="C57" i="10"/>
  <c r="D57" i="10" s="1"/>
  <c r="D43" i="1"/>
  <c r="E43" i="1" s="1"/>
  <c r="D32" i="1"/>
  <c r="E32" i="1" s="1"/>
  <c r="D10" i="1"/>
  <c r="E10" i="1" s="1"/>
  <c r="C60" i="10"/>
  <c r="D60" i="10" s="1"/>
  <c r="C32" i="10"/>
  <c r="D32" i="10" s="1"/>
  <c r="C18" i="10"/>
  <c r="D18" i="10" s="1"/>
  <c r="D60" i="1"/>
  <c r="E60" i="1" s="1"/>
  <c r="C71" i="10"/>
  <c r="D71" i="10" s="1"/>
  <c r="D57" i="1"/>
  <c r="E57" i="1" s="1"/>
  <c r="D54" i="1"/>
  <c r="E54" i="1" s="1"/>
  <c r="C45" i="10"/>
  <c r="D45" i="10" s="1"/>
  <c r="C109" i="10"/>
  <c r="D109" i="10" s="1"/>
  <c r="D31" i="1"/>
  <c r="E31" i="1" s="1"/>
  <c r="C90" i="9"/>
  <c r="C92" i="9"/>
  <c r="C60" i="9"/>
  <c r="C32" i="9"/>
  <c r="C107" i="9"/>
  <c r="C91" i="9"/>
  <c r="C75" i="9"/>
  <c r="C59" i="9"/>
  <c r="C43" i="9"/>
  <c r="C27" i="9"/>
  <c r="C11" i="9"/>
  <c r="C70" i="9"/>
  <c r="C54" i="9"/>
  <c r="C38" i="9"/>
  <c r="C22" i="9"/>
  <c r="C105" i="9"/>
  <c r="C89" i="9"/>
  <c r="C73" i="9"/>
  <c r="C57" i="9"/>
  <c r="C41" i="9"/>
  <c r="C25" i="9"/>
  <c r="C9" i="9"/>
  <c r="C100" i="9"/>
  <c r="C64" i="9"/>
  <c r="C28" i="9"/>
  <c r="D6" i="15"/>
  <c r="E6" i="15" s="1"/>
  <c r="F6" i="15" s="1"/>
  <c r="D17" i="15"/>
  <c r="E17" i="15" s="1"/>
  <c r="F17" i="15" s="1"/>
  <c r="D8" i="15"/>
  <c r="E8" i="15" s="1"/>
  <c r="F8" i="15" s="1"/>
  <c r="G10" i="1" l="1"/>
  <c r="H10" i="15"/>
</calcChain>
</file>

<file path=xl/sharedStrings.xml><?xml version="1.0" encoding="utf-8"?>
<sst xmlns="http://schemas.openxmlformats.org/spreadsheetml/2006/main" count="69" uniqueCount="37">
  <si>
    <t>k</t>
  </si>
  <si>
    <t>mM</t>
  </si>
  <si>
    <t>uS/cm</t>
  </si>
  <si>
    <t>S0/mM</t>
  </si>
  <si>
    <t>cmc</t>
  </si>
  <si>
    <t>r</t>
  </si>
  <si>
    <t>S1/mM</t>
  </si>
  <si>
    <t>Sm/mM</t>
  </si>
  <si>
    <t>Data</t>
  </si>
  <si>
    <t>Parameter</t>
  </si>
  <si>
    <t>a</t>
  </si>
  <si>
    <t>b</t>
  </si>
  <si>
    <t>c</t>
  </si>
  <si>
    <t>k0</t>
  </si>
  <si>
    <t>k/(uS/cm)</t>
  </si>
  <si>
    <t>kcalc</t>
  </si>
  <si>
    <t>k-kcalc</t>
  </si>
  <si>
    <t>(k-kcalc)^2</t>
  </si>
  <si>
    <t>ChiSqr</t>
  </si>
  <si>
    <t>cmc/mM</t>
  </si>
  <si>
    <t>Experimental Data</t>
  </si>
  <si>
    <t>Differences for Solver</t>
  </si>
  <si>
    <t>Screen copy of Solver Dialog (spanish version):</t>
  </si>
  <si>
    <t>Calculated</t>
  </si>
  <si>
    <t>m/kg</t>
  </si>
  <si>
    <t>γ</t>
  </si>
  <si>
    <t>mN/m</t>
  </si>
  <si>
    <t>γcalc</t>
  </si>
  <si>
    <t>γ-γcalc</t>
  </si>
  <si>
    <t>(γ-γcalc)^2</t>
  </si>
  <si>
    <t>Calculated Data</t>
  </si>
  <si>
    <t>[S1]</t>
  </si>
  <si>
    <t>kg</t>
  </si>
  <si>
    <t>c ([S0])</t>
  </si>
  <si>
    <t>g0</t>
  </si>
  <si>
    <t>Kad</t>
  </si>
  <si>
    <t>S0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</si>
</sst>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0.0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65" fontId="0" fillId="3" borderId="0" xfId="0" applyNumberFormat="1" applyFill="1" applyAlignment="1">
      <alignment horizontal="left"/>
    </xf>
    <xf numFmtId="2" fontId="0" fillId="3" borderId="0" xfId="0" applyNumberFormat="1" applyFill="1" applyAlignment="1">
      <alignment horizontal="left"/>
    </xf>
    <xf numFmtId="0" fontId="0" fillId="2" borderId="0" xfId="0" applyFill="1" applyAlignment="1"/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/>
    <xf numFmtId="0" fontId="4" fillId="3" borderId="1" xfId="0" applyFont="1" applyFill="1" applyBorder="1" applyAlignment="1"/>
    <xf numFmtId="0" fontId="4" fillId="4" borderId="1" xfId="0" applyFont="1" applyFill="1" applyBorder="1" applyAlignment="1"/>
    <xf numFmtId="0" fontId="4" fillId="2" borderId="1" xfId="0" applyFont="1" applyFill="1" applyBorder="1" applyAlignment="1"/>
    <xf numFmtId="49" fontId="3" fillId="4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5" fontId="0" fillId="3" borderId="0" xfId="0" applyNumberFormat="1" applyFill="1"/>
    <xf numFmtId="0" fontId="7" fillId="5" borderId="0" xfId="0" applyFont="1" applyFill="1" applyAlignment="1">
      <alignment horizontal="left"/>
    </xf>
    <xf numFmtId="0" fontId="0" fillId="0" borderId="0" xfId="0" applyFill="1"/>
    <xf numFmtId="0" fontId="2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9" borderId="0" xfId="0" applyFill="1" applyAlignment="1">
      <alignment horizontal="left"/>
    </xf>
    <xf numFmtId="0" fontId="0" fillId="9" borderId="0" xfId="0" applyFill="1"/>
    <xf numFmtId="0" fontId="0" fillId="9" borderId="0" xfId="0" applyFill="1" applyAlignment="1">
      <alignment horizontal="left" vertical="center"/>
    </xf>
    <xf numFmtId="165" fontId="0" fillId="9" borderId="0" xfId="0" applyNumberFormat="1" applyFill="1" applyAlignment="1">
      <alignment horizontal="left"/>
    </xf>
    <xf numFmtId="0" fontId="2" fillId="5" borderId="0" xfId="0" applyFont="1" applyFill="1" applyAlignment="1">
      <alignment vertical="center"/>
    </xf>
    <xf numFmtId="2" fontId="0" fillId="5" borderId="0" xfId="1" applyNumberFormat="1" applyFont="1" applyFill="1" applyAlignment="1">
      <alignment horizontal="left" vertical="center"/>
    </xf>
    <xf numFmtId="0" fontId="3" fillId="5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1" fontId="0" fillId="5" borderId="0" xfId="1" applyNumberFormat="1" applyFont="1" applyFill="1" applyAlignment="1">
      <alignment horizontal="left" vertical="center"/>
    </xf>
    <xf numFmtId="0" fontId="2" fillId="3" borderId="0" xfId="0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0" borderId="0" xfId="0" applyFill="1" applyAlignment="1"/>
    <xf numFmtId="49" fontId="8" fillId="3" borderId="1" xfId="0" applyNumberFormat="1" applyFont="1" applyFill="1" applyBorder="1" applyAlignment="1" applyProtection="1">
      <alignment horizontal="center"/>
    </xf>
    <xf numFmtId="2" fontId="0" fillId="4" borderId="1" xfId="0" applyNumberFormat="1" applyFont="1" applyFill="1" applyBorder="1" applyAlignment="1"/>
    <xf numFmtId="164" fontId="0" fillId="2" borderId="1" xfId="0" applyNumberFormat="1" applyFont="1" applyFill="1" applyBorder="1" applyAlignment="1"/>
    <xf numFmtId="0" fontId="9" fillId="4" borderId="1" xfId="0" applyFont="1" applyFill="1" applyBorder="1" applyAlignment="1"/>
    <xf numFmtId="0" fontId="0" fillId="9" borderId="0" xfId="0" applyFill="1" applyAlignment="1"/>
    <xf numFmtId="0" fontId="2" fillId="9" borderId="0" xfId="0" applyFont="1" applyFill="1" applyAlignment="1"/>
    <xf numFmtId="0" fontId="5" fillId="9" borderId="0" xfId="0" applyFont="1" applyFill="1" applyAlignment="1"/>
    <xf numFmtId="0" fontId="0" fillId="9" borderId="0" xfId="0" applyFont="1" applyFill="1" applyAlignment="1"/>
    <xf numFmtId="0" fontId="11" fillId="3" borderId="1" xfId="0" applyNumberFormat="1" applyFont="1" applyFill="1" applyBorder="1" applyAlignment="1" applyProtection="1">
      <alignment horizontal="center"/>
    </xf>
    <xf numFmtId="2" fontId="11" fillId="3" borderId="1" xfId="0" applyNumberFormat="1" applyFont="1" applyFill="1" applyBorder="1" applyAlignment="1" applyProtection="1">
      <alignment horizontal="center"/>
    </xf>
    <xf numFmtId="43" fontId="0" fillId="3" borderId="0" xfId="1" applyFont="1" applyFill="1" applyAlignment="1">
      <alignment horizontal="center"/>
    </xf>
    <xf numFmtId="0" fontId="3" fillId="4" borderId="3" xfId="0" applyFont="1" applyFill="1" applyBorder="1" applyAlignment="1"/>
    <xf numFmtId="0" fontId="7" fillId="4" borderId="3" xfId="0" applyFont="1" applyFill="1" applyBorder="1" applyAlignment="1"/>
    <xf numFmtId="0" fontId="0" fillId="4" borderId="4" xfId="0" applyFill="1" applyBorder="1" applyAlignment="1"/>
    <xf numFmtId="2" fontId="7" fillId="7" borderId="5" xfId="0" applyNumberFormat="1" applyFont="1" applyFill="1" applyBorder="1" applyAlignment="1"/>
    <xf numFmtId="164" fontId="9" fillId="7" borderId="6" xfId="0" applyNumberFormat="1" applyFont="1" applyFill="1" applyBorder="1" applyAlignment="1"/>
    <xf numFmtId="165" fontId="9" fillId="7" borderId="6" xfId="0" applyNumberFormat="1" applyFont="1" applyFill="1" applyBorder="1" applyAlignment="1"/>
    <xf numFmtId="165" fontId="9" fillId="7" borderId="7" xfId="0" applyNumberFormat="1" applyFont="1" applyFill="1" applyBorder="1" applyAlignment="1"/>
    <xf numFmtId="0" fontId="10" fillId="8" borderId="3" xfId="0" applyFont="1" applyFill="1" applyBorder="1" applyAlignment="1"/>
    <xf numFmtId="0" fontId="9" fillId="4" borderId="8" xfId="0" applyFont="1" applyFill="1" applyBorder="1" applyAlignment="1"/>
    <xf numFmtId="164" fontId="9" fillId="6" borderId="2" xfId="0" applyNumberFormat="1" applyFont="1" applyFill="1" applyBorder="1" applyAlignment="1"/>
    <xf numFmtId="1" fontId="11" fillId="3" borderId="1" xfId="0" applyNumberFormat="1" applyFont="1" applyFill="1" applyBorder="1" applyAlignment="1" applyProtection="1">
      <alignment horizontal="center"/>
    </xf>
    <xf numFmtId="49" fontId="12" fillId="3" borderId="1" xfId="0" applyNumberFormat="1" applyFont="1" applyFill="1" applyBorder="1" applyAlignment="1" applyProtection="1">
      <alignment horizontal="center"/>
    </xf>
    <xf numFmtId="164" fontId="7" fillId="7" borderId="6" xfId="0" applyNumberFormat="1" applyFont="1" applyFill="1" applyBorder="1" applyAlignment="1"/>
    <xf numFmtId="165" fontId="7" fillId="7" borderId="6" xfId="0" applyNumberFormat="1" applyFont="1" applyFill="1" applyBorder="1" applyAlignment="1"/>
    <xf numFmtId="11" fontId="7" fillId="7" borderId="7" xfId="1" applyNumberFormat="1" applyFont="1" applyFill="1" applyBorder="1" applyAlignment="1"/>
    <xf numFmtId="11" fontId="7" fillId="6" borderId="2" xfId="0" applyNumberFormat="1" applyFont="1" applyFill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cmc</c:v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chemeClr val="accent6">
                    <a:lumMod val="60000"/>
                    <a:lumOff val="40000"/>
                  </a:schemeClr>
                </a:solidFill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1-4092-4D06-A45A-A3277A93C8BD}"/>
              </c:ext>
            </c:extLst>
          </c:dPt>
          <c:xVal>
            <c:numRef>
              <c:f>'APN-Concentrations'!$G$6:$G$7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xVal>
          <c:yVal>
            <c:numRef>
              <c:f>'APN-Concentrations'!$H$6:$H$7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92-4D06-A45A-A3277A93C8BD}"/>
            </c:ext>
          </c:extLst>
        </c:ser>
        <c:ser>
          <c:idx val="0"/>
          <c:order val="1"/>
          <c:tx>
            <c:strRef>
              <c:f>'APN-Concentrations'!$B$6</c:f>
              <c:strCache>
                <c:ptCount val="1"/>
                <c:pt idx="0">
                  <c:v>S1/mM</c:v>
                </c:pt>
              </c:strCache>
            </c:strRef>
          </c:tx>
          <c:marker>
            <c:symbol val="none"/>
          </c:marker>
          <c:xVal>
            <c:numRef>
              <c:f>'APN-Concentrations'!$A$7:$A$107</c:f>
              <c:numCache>
                <c:formatCode>0.0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</c:numCache>
            </c:numRef>
          </c:xVal>
          <c:yVal>
            <c:numRef>
              <c:f>'APN-Concentrations'!$B$7:$B$107</c:f>
              <c:numCache>
                <c:formatCode>0.00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1.3999999999999997</c:v>
                </c:pt>
                <c:pt idx="8">
                  <c:v>1.5999999999999999</c:v>
                </c:pt>
                <c:pt idx="9">
                  <c:v>1.8</c:v>
                </c:pt>
                <c:pt idx="10">
                  <c:v>1.9999999999999984</c:v>
                </c:pt>
                <c:pt idx="11">
                  <c:v>2.1999999999999869</c:v>
                </c:pt>
                <c:pt idx="12">
                  <c:v>2.3999999999999058</c:v>
                </c:pt>
                <c:pt idx="13">
                  <c:v>2.5999999999993855</c:v>
                </c:pt>
                <c:pt idx="14">
                  <c:v>2.7999999999962966</c:v>
                </c:pt>
                <c:pt idx="15">
                  <c:v>2.9999999999792677</c:v>
                </c:pt>
                <c:pt idx="16">
                  <c:v>3.1999999998918791</c:v>
                </c:pt>
                <c:pt idx="17">
                  <c:v>3.3999999994735308</c:v>
                </c:pt>
                <c:pt idx="18">
                  <c:v>3.5999999976020787</c:v>
                </c:pt>
                <c:pt idx="19">
                  <c:v>3.7999999897680392</c:v>
                </c:pt>
                <c:pt idx="20">
                  <c:v>3.9999999590444411</c:v>
                </c:pt>
                <c:pt idx="21">
                  <c:v>4.1999998460426351</c:v>
                </c:pt>
                <c:pt idx="22">
                  <c:v>4.399999455898711</c:v>
                </c:pt>
                <c:pt idx="23">
                  <c:v>4.599998190423678</c:v>
                </c:pt>
                <c:pt idx="24">
                  <c:v>4.7999943311347932</c:v>
                </c:pt>
                <c:pt idx="25">
                  <c:v>4.9999832572374521</c:v>
                </c:pt>
                <c:pt idx="26">
                  <c:v>5.1999533393193582</c:v>
                </c:pt>
                <c:pt idx="27">
                  <c:v>5.3998771865033079</c:v>
                </c:pt>
                <c:pt idx="28">
                  <c:v>5.599694442745605</c:v>
                </c:pt>
                <c:pt idx="29">
                  <c:v>5.7992807511679176</c:v>
                </c:pt>
                <c:pt idx="30">
                  <c:v>5.9983967198280217</c:v>
                </c:pt>
                <c:pt idx="31">
                  <c:v>6.1966122595368329</c:v>
                </c:pt>
                <c:pt idx="32">
                  <c:v>6.3932073274090619</c:v>
                </c:pt>
                <c:pt idx="33">
                  <c:v>6.5870609059097855</c:v>
                </c:pt>
                <c:pt idx="34">
                  <c:v>6.7765546006390922</c:v>
                </c:pt>
                <c:pt idx="35">
                  <c:v>6.9595305738941633</c:v>
                </c:pt>
                <c:pt idx="36">
                  <c:v>7.133347631450583</c:v>
                </c:pt>
                <c:pt idx="37">
                  <c:v>7.2950664249593595</c:v>
                </c:pt>
                <c:pt idx="38">
                  <c:v>7.4417627534989714</c:v>
                </c:pt>
                <c:pt idx="39">
                  <c:v>7.5709242524209079</c:v>
                </c:pt>
                <c:pt idx="40">
                  <c:v>7.6808461756788642</c:v>
                </c:pt>
                <c:pt idx="41">
                  <c:v>7.7709242524209081</c:v>
                </c:pt>
                <c:pt idx="42">
                  <c:v>7.8417627534989718</c:v>
                </c:pt>
                <c:pt idx="43">
                  <c:v>7.8950664249593592</c:v>
                </c:pt>
                <c:pt idx="44">
                  <c:v>7.9333476314505829</c:v>
                </c:pt>
                <c:pt idx="45">
                  <c:v>7.9595305738941633</c:v>
                </c:pt>
                <c:pt idx="46">
                  <c:v>7.9765546006390924</c:v>
                </c:pt>
                <c:pt idx="47">
                  <c:v>7.9870609059097859</c:v>
                </c:pt>
                <c:pt idx="48">
                  <c:v>7.9932073274090616</c:v>
                </c:pt>
                <c:pt idx="49">
                  <c:v>7.9966122595368327</c:v>
                </c:pt>
                <c:pt idx="50">
                  <c:v>7.9983967198280217</c:v>
                </c:pt>
                <c:pt idx="51">
                  <c:v>7.9992807511679178</c:v>
                </c:pt>
                <c:pt idx="52">
                  <c:v>7.9996944427456054</c:v>
                </c:pt>
                <c:pt idx="53">
                  <c:v>7.9998771865033076</c:v>
                </c:pt>
                <c:pt idx="54">
                  <c:v>7.999953339319358</c:v>
                </c:pt>
                <c:pt idx="55">
                  <c:v>7.9999832572374521</c:v>
                </c:pt>
                <c:pt idx="56">
                  <c:v>7.9999943311347934</c:v>
                </c:pt>
                <c:pt idx="57">
                  <c:v>7.9999981904236783</c:v>
                </c:pt>
                <c:pt idx="58">
                  <c:v>7.9999994558987106</c:v>
                </c:pt>
                <c:pt idx="59">
                  <c:v>7.9999998460426349</c:v>
                </c:pt>
                <c:pt idx="60">
                  <c:v>7.9999999590444411</c:v>
                </c:pt>
                <c:pt idx="61">
                  <c:v>7.9999999897680389</c:v>
                </c:pt>
                <c:pt idx="62">
                  <c:v>7.9999999976020781</c:v>
                </c:pt>
                <c:pt idx="63">
                  <c:v>7.9999999994735314</c:v>
                </c:pt>
                <c:pt idx="64">
                  <c:v>7.9999999998918794</c:v>
                </c:pt>
                <c:pt idx="65">
                  <c:v>7.9999999999792673</c:v>
                </c:pt>
                <c:pt idx="66">
                  <c:v>7.9999999999962972</c:v>
                </c:pt>
                <c:pt idx="67">
                  <c:v>7.9999999999993854</c:v>
                </c:pt>
                <c:pt idx="68">
                  <c:v>7.9999999999999059</c:v>
                </c:pt>
                <c:pt idx="69">
                  <c:v>7.9999999999999867</c:v>
                </c:pt>
                <c:pt idx="70">
                  <c:v>7.9999999999999982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92-4D06-A45A-A3277A93C8BD}"/>
            </c:ext>
          </c:extLst>
        </c:ser>
        <c:ser>
          <c:idx val="1"/>
          <c:order val="2"/>
          <c:tx>
            <c:strRef>
              <c:f>'APN-Concentrations'!$C$6</c:f>
              <c:strCache>
                <c:ptCount val="1"/>
                <c:pt idx="0">
                  <c:v>Sm/mM</c:v>
                </c:pt>
              </c:strCache>
            </c:strRef>
          </c:tx>
          <c:marker>
            <c:symbol val="none"/>
          </c:marker>
          <c:xVal>
            <c:numRef>
              <c:f>'APN-Concentrations'!$A$7:$A$107</c:f>
              <c:numCache>
                <c:formatCode>0.0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</c:numCache>
            </c:numRef>
          </c:xVal>
          <c:yVal>
            <c:numRef>
              <c:f>'APN-Concentrations'!$C$7:$C$107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1.3322676295501878E-14</c:v>
                </c:pt>
                <c:pt idx="12">
                  <c:v>9.4146912488213275E-14</c:v>
                </c:pt>
                <c:pt idx="13">
                  <c:v>6.1461946643248666E-13</c:v>
                </c:pt>
                <c:pt idx="14">
                  <c:v>3.7032599209396722E-12</c:v>
                </c:pt>
                <c:pt idx="15">
                  <c:v>2.0732304761850173E-11</c:v>
                </c:pt>
                <c:pt idx="16">
                  <c:v>1.0812106765456519E-10</c:v>
                </c:pt>
                <c:pt idx="17">
                  <c:v>5.2646909054487878E-10</c:v>
                </c:pt>
                <c:pt idx="18">
                  <c:v>2.3979214169855823E-9</c:v>
                </c:pt>
                <c:pt idx="19">
                  <c:v>1.0231960612117064E-8</c:v>
                </c:pt>
                <c:pt idx="20">
                  <c:v>4.0955558944233417E-8</c:v>
                </c:pt>
                <c:pt idx="21">
                  <c:v>1.5395736507883839E-7</c:v>
                </c:pt>
                <c:pt idx="22">
                  <c:v>5.4410128935700186E-7</c:v>
                </c:pt>
                <c:pt idx="23">
                  <c:v>1.8095763216763316E-6</c:v>
                </c:pt>
                <c:pt idx="24">
                  <c:v>5.6688652065872702E-6</c:v>
                </c:pt>
                <c:pt idx="25">
                  <c:v>1.6742762547927725E-5</c:v>
                </c:pt>
                <c:pt idx="26">
                  <c:v>4.6660680641963381E-5</c:v>
                </c:pt>
                <c:pt idx="27">
                  <c:v>1.2281349669240882E-4</c:v>
                </c:pt>
                <c:pt idx="28">
                  <c:v>3.0555725439462833E-4</c:v>
                </c:pt>
                <c:pt idx="29">
                  <c:v>7.192488320821866E-4</c:v>
                </c:pt>
                <c:pt idx="30">
                  <c:v>1.6032801719783052E-3</c:v>
                </c:pt>
                <c:pt idx="31">
                  <c:v>3.3877404631672547E-3</c:v>
                </c:pt>
                <c:pt idx="32">
                  <c:v>6.7926725909384089E-3</c:v>
                </c:pt>
                <c:pt idx="33">
                  <c:v>1.2939094090214098E-2</c:v>
                </c:pt>
                <c:pt idx="34">
                  <c:v>2.3445399360907615E-2</c:v>
                </c:pt>
                <c:pt idx="35">
                  <c:v>4.0469426105836703E-2</c:v>
                </c:pt>
                <c:pt idx="36">
                  <c:v>6.665236854941714E-2</c:v>
                </c:pt>
                <c:pt idx="37">
                  <c:v>0.10493357504064083</c:v>
                </c:pt>
                <c:pt idx="38">
                  <c:v>0.15823724650102822</c:v>
                </c:pt>
                <c:pt idx="39">
                  <c:v>0.22907574757909188</c:v>
                </c:pt>
                <c:pt idx="40">
                  <c:v>0.31915382432113582</c:v>
                </c:pt>
                <c:pt idx="41">
                  <c:v>0.42907574757909117</c:v>
                </c:pt>
                <c:pt idx="42">
                  <c:v>0.55823724650102857</c:v>
                </c:pt>
                <c:pt idx="43">
                  <c:v>0.70493357504064047</c:v>
                </c:pt>
                <c:pt idx="44">
                  <c:v>0.86665236854941785</c:v>
                </c:pt>
                <c:pt idx="45">
                  <c:v>1.0404694261058367</c:v>
                </c:pt>
                <c:pt idx="46">
                  <c:v>1.2234453993609069</c:v>
                </c:pt>
                <c:pt idx="47">
                  <c:v>1.4129390940902145</c:v>
                </c:pt>
                <c:pt idx="48">
                  <c:v>1.6067926725909381</c:v>
                </c:pt>
                <c:pt idx="49">
                  <c:v>1.803387740463168</c:v>
                </c:pt>
                <c:pt idx="50">
                  <c:v>2.0016032801719783</c:v>
                </c:pt>
                <c:pt idx="51">
                  <c:v>2.2007192488320815</c:v>
                </c:pt>
                <c:pt idx="52">
                  <c:v>2.400305557254395</c:v>
                </c:pt>
                <c:pt idx="53">
                  <c:v>2.6001228134966921</c:v>
                </c:pt>
                <c:pt idx="54">
                  <c:v>2.8000466606806427</c:v>
                </c:pt>
                <c:pt idx="55">
                  <c:v>3.0000167427625479</c:v>
                </c:pt>
                <c:pt idx="56">
                  <c:v>3.2000056688652059</c:v>
                </c:pt>
                <c:pt idx="57">
                  <c:v>3.400001809576322</c:v>
                </c:pt>
                <c:pt idx="58">
                  <c:v>3.600000544101289</c:v>
                </c:pt>
                <c:pt idx="59">
                  <c:v>3.8000001539573658</c:v>
                </c:pt>
                <c:pt idx="60">
                  <c:v>4.0000000409555589</c:v>
                </c:pt>
                <c:pt idx="61">
                  <c:v>4.2000000102319603</c:v>
                </c:pt>
                <c:pt idx="62">
                  <c:v>4.4000000023979222</c:v>
                </c:pt>
                <c:pt idx="63">
                  <c:v>4.6000000005264683</c:v>
                </c:pt>
                <c:pt idx="64">
                  <c:v>4.8000000001081213</c:v>
                </c:pt>
                <c:pt idx="65">
                  <c:v>5.0000000000207327</c:v>
                </c:pt>
                <c:pt idx="66">
                  <c:v>5.2000000000037021</c:v>
                </c:pt>
                <c:pt idx="67">
                  <c:v>5.400000000000615</c:v>
                </c:pt>
                <c:pt idx="68">
                  <c:v>5.6000000000000938</c:v>
                </c:pt>
                <c:pt idx="69">
                  <c:v>5.800000000000014</c:v>
                </c:pt>
                <c:pt idx="70">
                  <c:v>6.0000000000000018</c:v>
                </c:pt>
                <c:pt idx="71">
                  <c:v>6.1999999999999993</c:v>
                </c:pt>
                <c:pt idx="72">
                  <c:v>6.4</c:v>
                </c:pt>
                <c:pt idx="73">
                  <c:v>6.6</c:v>
                </c:pt>
                <c:pt idx="74">
                  <c:v>6.8000000000000007</c:v>
                </c:pt>
                <c:pt idx="75">
                  <c:v>7</c:v>
                </c:pt>
                <c:pt idx="76">
                  <c:v>7.1999999999999993</c:v>
                </c:pt>
                <c:pt idx="77">
                  <c:v>7.4</c:v>
                </c:pt>
                <c:pt idx="78">
                  <c:v>7.6</c:v>
                </c:pt>
                <c:pt idx="79">
                  <c:v>7.8000000000000007</c:v>
                </c:pt>
                <c:pt idx="80">
                  <c:v>8</c:v>
                </c:pt>
                <c:pt idx="81">
                  <c:v>8.1999999999999993</c:v>
                </c:pt>
                <c:pt idx="82">
                  <c:v>8.3999999999999986</c:v>
                </c:pt>
                <c:pt idx="83">
                  <c:v>8.6000000000000014</c:v>
                </c:pt>
                <c:pt idx="84">
                  <c:v>8.8000000000000007</c:v>
                </c:pt>
                <c:pt idx="85">
                  <c:v>9</c:v>
                </c:pt>
                <c:pt idx="86">
                  <c:v>9.1999999999999993</c:v>
                </c:pt>
                <c:pt idx="87">
                  <c:v>9.3999999999999986</c:v>
                </c:pt>
                <c:pt idx="88">
                  <c:v>9.6000000000000014</c:v>
                </c:pt>
                <c:pt idx="89">
                  <c:v>9.8000000000000007</c:v>
                </c:pt>
                <c:pt idx="90">
                  <c:v>10</c:v>
                </c:pt>
                <c:pt idx="91">
                  <c:v>10.199999999999999</c:v>
                </c:pt>
                <c:pt idx="92">
                  <c:v>10.399999999999999</c:v>
                </c:pt>
                <c:pt idx="93">
                  <c:v>10.600000000000001</c:v>
                </c:pt>
                <c:pt idx="94">
                  <c:v>10.8</c:v>
                </c:pt>
                <c:pt idx="95">
                  <c:v>11</c:v>
                </c:pt>
                <c:pt idx="96">
                  <c:v>11.2</c:v>
                </c:pt>
                <c:pt idx="97">
                  <c:v>11.399999999999999</c:v>
                </c:pt>
                <c:pt idx="98">
                  <c:v>11.600000000000001</c:v>
                </c:pt>
                <c:pt idx="99">
                  <c:v>11.8</c:v>
                </c:pt>
                <c:pt idx="100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92-4D06-A45A-A3277A93C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634688"/>
        <c:axId val="247635264"/>
      </c:scatterChart>
      <c:valAx>
        <c:axId val="247634688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000" b="1" i="0" u="none" strike="noStrike" baseline="0">
                    <a:effectLst/>
                  </a:rPr>
                  <a:t>Total surfactant concentration </a:t>
                </a:r>
                <a:r>
                  <a:rPr lang="es-ES"/>
                  <a:t>[S]</a:t>
                </a:r>
                <a:r>
                  <a:rPr lang="es-ES" baseline="-25000"/>
                  <a:t>0</a:t>
                </a:r>
                <a:r>
                  <a:rPr lang="es-ES"/>
                  <a:t> 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15875"/>
        </c:spPr>
        <c:crossAx val="247635264"/>
        <c:crosses val="autoZero"/>
        <c:crossBetween val="midCat"/>
        <c:majorUnit val="2"/>
        <c:minorUnit val="1"/>
      </c:valAx>
      <c:valAx>
        <c:axId val="247635264"/>
        <c:scaling>
          <c:orientation val="minMax"/>
          <c:max val="1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Surfactant</a:t>
                </a:r>
                <a:r>
                  <a:rPr lang="es-ES" baseline="0"/>
                  <a:t> concentrations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247634688"/>
        <c:crossesAt val="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Electrical Conductivity</a:t>
            </a:r>
            <a:endParaRPr lang="es-E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cmc</c:v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'APN-Conductivity (indirect)'!$F$6:$F$7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xVal>
          <c:yVal>
            <c:numRef>
              <c:f>'APN-Conductivity (indirect)'!$G$6:$G$7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D9-448D-836F-3D259E4DBAF5}"/>
            </c:ext>
          </c:extLst>
        </c:ser>
        <c:ser>
          <c:idx val="0"/>
          <c:order val="1"/>
          <c:tx>
            <c:strRef>
              <c:f>'APN-Conductivity (indirect)'!$D$9</c:f>
              <c:strCache>
                <c:ptCount val="1"/>
                <c:pt idx="0">
                  <c:v>k/(uS/cm)</c:v>
                </c:pt>
              </c:strCache>
            </c:strRef>
          </c:tx>
          <c:spPr>
            <a:ln w="28575">
              <a:solidFill>
                <a:schemeClr val="accent3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'APN-Conductivity (indirect)'!$A$10:$A$110</c:f>
              <c:numCache>
                <c:formatCode>_(* #,##0.00_);_(* \(#,##0.00\);_(* "-"??_);_(@_)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6.9999999999999902</c:v>
                </c:pt>
                <c:pt idx="36">
                  <c:v>7.1999999999999904</c:v>
                </c:pt>
                <c:pt idx="37">
                  <c:v>7.3999999999999897</c:v>
                </c:pt>
                <c:pt idx="38">
                  <c:v>7.5999999999999899</c:v>
                </c:pt>
                <c:pt idx="39">
                  <c:v>7.7999999999999901</c:v>
                </c:pt>
                <c:pt idx="40">
                  <c:v>7.9999999999999902</c:v>
                </c:pt>
                <c:pt idx="41">
                  <c:v>8.1999999999999904</c:v>
                </c:pt>
                <c:pt idx="42">
                  <c:v>8.3999999999999897</c:v>
                </c:pt>
                <c:pt idx="43">
                  <c:v>8.5999999999999908</c:v>
                </c:pt>
                <c:pt idx="44">
                  <c:v>8.7999999999999901</c:v>
                </c:pt>
                <c:pt idx="45">
                  <c:v>8.9999999999999893</c:v>
                </c:pt>
                <c:pt idx="46">
                  <c:v>9.1999999999999904</c:v>
                </c:pt>
                <c:pt idx="47">
                  <c:v>9.3999999999999897</c:v>
                </c:pt>
                <c:pt idx="48">
                  <c:v>9.5999999999999908</c:v>
                </c:pt>
                <c:pt idx="49">
                  <c:v>9.7999999999999901</c:v>
                </c:pt>
                <c:pt idx="50">
                  <c:v>9.9999999999999893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</c:numCache>
            </c:numRef>
          </c:xVal>
          <c:yVal>
            <c:numRef>
              <c:f>'APN-Conductivity (indirect)'!$D$10:$D$110</c:f>
              <c:numCache>
                <c:formatCode>0.0</c:formatCode>
                <c:ptCount val="101"/>
                <c:pt idx="0">
                  <c:v>0</c:v>
                </c:pt>
                <c:pt idx="1">
                  <c:v>18.400000000000002</c:v>
                </c:pt>
                <c:pt idx="2">
                  <c:v>36.800000000000004</c:v>
                </c:pt>
                <c:pt idx="3">
                  <c:v>55.199999999999996</c:v>
                </c:pt>
                <c:pt idx="4">
                  <c:v>73.600000000000009</c:v>
                </c:pt>
                <c:pt idx="5">
                  <c:v>91.999999999999986</c:v>
                </c:pt>
                <c:pt idx="6">
                  <c:v>110.39999999999999</c:v>
                </c:pt>
                <c:pt idx="7">
                  <c:v>128.79999999999998</c:v>
                </c:pt>
                <c:pt idx="8">
                  <c:v>147.20000000000002</c:v>
                </c:pt>
                <c:pt idx="9">
                  <c:v>165.6</c:v>
                </c:pt>
                <c:pt idx="10">
                  <c:v>183.99999999999997</c:v>
                </c:pt>
                <c:pt idx="11">
                  <c:v>202.39999999999989</c:v>
                </c:pt>
                <c:pt idx="12">
                  <c:v>220.79999999999944</c:v>
                </c:pt>
                <c:pt idx="13">
                  <c:v>239.19999999999669</c:v>
                </c:pt>
                <c:pt idx="14">
                  <c:v>257.59999999998155</c:v>
                </c:pt>
                <c:pt idx="15">
                  <c:v>275.99999999990484</c:v>
                </c:pt>
                <c:pt idx="16">
                  <c:v>294.39999999953898</c:v>
                </c:pt>
                <c:pt idx="17">
                  <c:v>312.79999999789106</c:v>
                </c:pt>
                <c:pt idx="18">
                  <c:v>331.1999999908773</c:v>
                </c:pt>
                <c:pt idx="19">
                  <c:v>349.59999996261934</c:v>
                </c:pt>
                <c:pt idx="20">
                  <c:v>367.9999998547238</c:v>
                </c:pt>
                <c:pt idx="21">
                  <c:v>386.39999946390299</c:v>
                </c:pt>
                <c:pt idx="22">
                  <c:v>404.79999811978007</c:v>
                </c:pt>
                <c:pt idx="23">
                  <c:v>423.19999372723152</c:v>
                </c:pt>
                <c:pt idx="24">
                  <c:v>441.59998007808304</c:v>
                </c:pt>
                <c:pt idx="25">
                  <c:v>459.9999397251546</c:v>
                </c:pt>
                <c:pt idx="26">
                  <c:v>478.39982615249653</c:v>
                </c:pt>
                <c:pt idx="27">
                  <c:v>496.79952168949831</c:v>
                </c:pt>
                <c:pt idx="28">
                  <c:v>515.19874387278992</c:v>
                </c:pt>
                <c:pt idx="29">
                  <c:v>533.59684929718287</c:v>
                </c:pt>
                <c:pt idx="30">
                  <c:v>551.99244739213395</c:v>
                </c:pt>
                <c:pt idx="31">
                  <c:v>570.38268715934942</c:v>
                </c:pt>
                <c:pt idx="32">
                  <c:v>588.76202553522739</c:v>
                </c:pt>
                <c:pt idx="33">
                  <c:v>607.12024749457555</c:v>
                </c:pt>
                <c:pt idx="34">
                  <c:v>625.43952208825146</c:v>
                </c:pt>
                <c:pt idx="35">
                  <c:v>643.69039379858168</c:v>
                </c:pt>
                <c:pt idx="36">
                  <c:v>661.82686825013866</c:v>
                </c:pt>
                <c:pt idx="37">
                  <c:v>679.78116335190623</c:v>
                </c:pt>
                <c:pt idx="38">
                  <c:v>697.45919877915492</c:v>
                </c:pt>
                <c:pt idx="39">
                  <c:v>714.73833558862123</c:v>
                </c:pt>
                <c:pt idx="40">
                  <c:v>731.46903215100133</c:v>
                </c:pt>
                <c:pt idx="41">
                  <c:v>747.48173877211423</c:v>
                </c:pt>
                <c:pt idx="42">
                  <c:v>762.5994208746024</c:v>
                </c:pt>
                <c:pt idx="43">
                  <c:v>776.65471163019538</c:v>
                </c:pt>
                <c:pt idx="44">
                  <c:v>789.50921565136014</c:v>
                </c:pt>
                <c:pt idx="45">
                  <c:v>801.07139607290355</c:v>
                </c:pt>
                <c:pt idx="46">
                  <c:v>811.30921565136043</c:v>
                </c:pt>
                <c:pt idx="47">
                  <c:v>820.25471163019563</c:v>
                </c:pt>
                <c:pt idx="48">
                  <c:v>827.99942087460283</c:v>
                </c:pt>
                <c:pt idx="49">
                  <c:v>834.6817387721145</c:v>
                </c:pt>
                <c:pt idx="50">
                  <c:v>840.4690321510019</c:v>
                </c:pt>
                <c:pt idx="51">
                  <c:v>845.53833558862198</c:v>
                </c:pt>
                <c:pt idx="52">
                  <c:v>850.05919877915574</c:v>
                </c:pt>
                <c:pt idx="53">
                  <c:v>854.18116335190712</c:v>
                </c:pt>
                <c:pt idx="54">
                  <c:v>858.0268682501395</c:v>
                </c:pt>
                <c:pt idx="55">
                  <c:v>861.69039379858248</c:v>
                </c:pt>
                <c:pt idx="56">
                  <c:v>865.23952208825142</c:v>
                </c:pt>
                <c:pt idx="57">
                  <c:v>868.72024749457569</c:v>
                </c:pt>
                <c:pt idx="58">
                  <c:v>872.16202553522726</c:v>
                </c:pt>
                <c:pt idx="59">
                  <c:v>875.58268715934946</c:v>
                </c:pt>
                <c:pt idx="60">
                  <c:v>878.99244739213395</c:v>
                </c:pt>
                <c:pt idx="61">
                  <c:v>882.39684929718294</c:v>
                </c:pt>
                <c:pt idx="62">
                  <c:v>885.79874387278983</c:v>
                </c:pt>
                <c:pt idx="63">
                  <c:v>889.19952168949828</c:v>
                </c:pt>
                <c:pt idx="64">
                  <c:v>892.59982615249658</c:v>
                </c:pt>
                <c:pt idx="65">
                  <c:v>895.9999397251546</c:v>
                </c:pt>
                <c:pt idx="66">
                  <c:v>899.39998007808299</c:v>
                </c:pt>
                <c:pt idx="67">
                  <c:v>902.79999372723159</c:v>
                </c:pt>
                <c:pt idx="68">
                  <c:v>906.19999811978005</c:v>
                </c:pt>
                <c:pt idx="69">
                  <c:v>909.59999946390292</c:v>
                </c:pt>
                <c:pt idx="70">
                  <c:v>912.9999998547238</c:v>
                </c:pt>
                <c:pt idx="71">
                  <c:v>916.3999999626194</c:v>
                </c:pt>
                <c:pt idx="72">
                  <c:v>919.79999999087727</c:v>
                </c:pt>
                <c:pt idx="73">
                  <c:v>923.19999999789093</c:v>
                </c:pt>
                <c:pt idx="74">
                  <c:v>926.59999999953891</c:v>
                </c:pt>
                <c:pt idx="75">
                  <c:v>929.99999999990496</c:v>
                </c:pt>
                <c:pt idx="76">
                  <c:v>933.39999999998145</c:v>
                </c:pt>
                <c:pt idx="77">
                  <c:v>936.79999999999666</c:v>
                </c:pt>
                <c:pt idx="78">
                  <c:v>940.19999999999948</c:v>
                </c:pt>
                <c:pt idx="79">
                  <c:v>943.59999999999991</c:v>
                </c:pt>
                <c:pt idx="80">
                  <c:v>947</c:v>
                </c:pt>
                <c:pt idx="81">
                  <c:v>950.4</c:v>
                </c:pt>
                <c:pt idx="82">
                  <c:v>953.8</c:v>
                </c:pt>
                <c:pt idx="83">
                  <c:v>957.2</c:v>
                </c:pt>
                <c:pt idx="84">
                  <c:v>960.6</c:v>
                </c:pt>
                <c:pt idx="85">
                  <c:v>964</c:v>
                </c:pt>
                <c:pt idx="86">
                  <c:v>967.4</c:v>
                </c:pt>
                <c:pt idx="87">
                  <c:v>970.8</c:v>
                </c:pt>
                <c:pt idx="88">
                  <c:v>974.2</c:v>
                </c:pt>
                <c:pt idx="89">
                  <c:v>977.6</c:v>
                </c:pt>
                <c:pt idx="90">
                  <c:v>981</c:v>
                </c:pt>
                <c:pt idx="91">
                  <c:v>984.4</c:v>
                </c:pt>
                <c:pt idx="92">
                  <c:v>987.8</c:v>
                </c:pt>
                <c:pt idx="93">
                  <c:v>991.2</c:v>
                </c:pt>
                <c:pt idx="94">
                  <c:v>994.6</c:v>
                </c:pt>
                <c:pt idx="95">
                  <c:v>998</c:v>
                </c:pt>
                <c:pt idx="96">
                  <c:v>1001.4</c:v>
                </c:pt>
                <c:pt idx="97">
                  <c:v>1004.8</c:v>
                </c:pt>
                <c:pt idx="98">
                  <c:v>1008.2</c:v>
                </c:pt>
                <c:pt idx="99">
                  <c:v>1011.6</c:v>
                </c:pt>
                <c:pt idx="100">
                  <c:v>1015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D9-448D-836F-3D259E4DB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738304"/>
        <c:axId val="242738880"/>
      </c:scatterChart>
      <c:valAx>
        <c:axId val="242738304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900" b="1" i="0" baseline="0">
                    <a:effectLst/>
                  </a:rPr>
                  <a:t>Total surfactant concentration [S]</a:t>
                </a:r>
                <a:r>
                  <a:rPr lang="es-ES" sz="900" b="1" i="0" baseline="-25000">
                    <a:effectLst/>
                  </a:rPr>
                  <a:t>0</a:t>
                </a:r>
                <a:r>
                  <a:rPr lang="es-ES" sz="900" b="1" i="0" baseline="0">
                    <a:effectLst/>
                  </a:rPr>
                  <a:t> </a:t>
                </a:r>
                <a:endParaRPr lang="es-ES" sz="9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242738880"/>
        <c:crosses val="autoZero"/>
        <c:crossBetween val="midCat"/>
        <c:majorUnit val="2"/>
      </c:valAx>
      <c:valAx>
        <c:axId val="242738880"/>
        <c:scaling>
          <c:orientation val="minMax"/>
          <c:max val="1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k/(uS/cm)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242738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cmc</c:v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chemeClr val="accent6">
                    <a:lumMod val="60000"/>
                    <a:lumOff val="40000"/>
                  </a:schemeClr>
                </a:solidFill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1-2E1C-4196-8639-A360289746F2}"/>
              </c:ext>
            </c:extLst>
          </c:dPt>
          <c:xVal>
            <c:numRef>
              <c:f>'APN-Conductivity (indirect)'!$F$6:$F$7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xVal>
          <c:yVal>
            <c:numRef>
              <c:f>'APN-Conductivity (indirect)'!$G$6:$G$7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1C-4196-8639-A360289746F2}"/>
            </c:ext>
          </c:extLst>
        </c:ser>
        <c:ser>
          <c:idx val="0"/>
          <c:order val="1"/>
          <c:tx>
            <c:strRef>
              <c:f>'APN-Conductivity (indirect)'!$B$9</c:f>
              <c:strCache>
                <c:ptCount val="1"/>
                <c:pt idx="0">
                  <c:v>S1/mM</c:v>
                </c:pt>
              </c:strCache>
            </c:strRef>
          </c:tx>
          <c:marker>
            <c:symbol val="none"/>
          </c:marker>
          <c:xVal>
            <c:numRef>
              <c:f>'APN-Conductivity (indirect)'!$A$10:$A$110</c:f>
              <c:numCache>
                <c:formatCode>_(* #,##0.00_);_(* \(#,##0.00\);_(* "-"??_);_(@_)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6.9999999999999902</c:v>
                </c:pt>
                <c:pt idx="36">
                  <c:v>7.1999999999999904</c:v>
                </c:pt>
                <c:pt idx="37">
                  <c:v>7.3999999999999897</c:v>
                </c:pt>
                <c:pt idx="38">
                  <c:v>7.5999999999999899</c:v>
                </c:pt>
                <c:pt idx="39">
                  <c:v>7.7999999999999901</c:v>
                </c:pt>
                <c:pt idx="40">
                  <c:v>7.9999999999999902</c:v>
                </c:pt>
                <c:pt idx="41">
                  <c:v>8.1999999999999904</c:v>
                </c:pt>
                <c:pt idx="42">
                  <c:v>8.3999999999999897</c:v>
                </c:pt>
                <c:pt idx="43">
                  <c:v>8.5999999999999908</c:v>
                </c:pt>
                <c:pt idx="44">
                  <c:v>8.7999999999999901</c:v>
                </c:pt>
                <c:pt idx="45">
                  <c:v>8.9999999999999893</c:v>
                </c:pt>
                <c:pt idx="46">
                  <c:v>9.1999999999999904</c:v>
                </c:pt>
                <c:pt idx="47">
                  <c:v>9.3999999999999897</c:v>
                </c:pt>
                <c:pt idx="48">
                  <c:v>9.5999999999999908</c:v>
                </c:pt>
                <c:pt idx="49">
                  <c:v>9.7999999999999901</c:v>
                </c:pt>
                <c:pt idx="50">
                  <c:v>9.9999999999999893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</c:numCache>
            </c:numRef>
          </c:xVal>
          <c:yVal>
            <c:numRef>
              <c:f>'APN-Conductivity (indirect)'!$B$10:$B$110</c:f>
              <c:numCache>
                <c:formatCode>0.00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0.99999999999999989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1.9999999999999998</c:v>
                </c:pt>
                <c:pt idx="11">
                  <c:v>2.1999999999999988</c:v>
                </c:pt>
                <c:pt idx="12">
                  <c:v>2.3999999999999924</c:v>
                </c:pt>
                <c:pt idx="13">
                  <c:v>2.5999999999999557</c:v>
                </c:pt>
                <c:pt idx="14">
                  <c:v>2.7999999999997538</c:v>
                </c:pt>
                <c:pt idx="15">
                  <c:v>2.9999999999987312</c:v>
                </c:pt>
                <c:pt idx="16">
                  <c:v>3.1999999999938527</c:v>
                </c:pt>
                <c:pt idx="17">
                  <c:v>3.3999999999718806</c:v>
                </c:pt>
                <c:pt idx="18">
                  <c:v>3.5999999998783641</c:v>
                </c:pt>
                <c:pt idx="19">
                  <c:v>3.799999999501591</c:v>
                </c:pt>
                <c:pt idx="20">
                  <c:v>3.9999999980629841</c:v>
                </c:pt>
                <c:pt idx="21">
                  <c:v>4.1999999928520397</c:v>
                </c:pt>
                <c:pt idx="22">
                  <c:v>4.3999999749304006</c:v>
                </c:pt>
                <c:pt idx="23">
                  <c:v>4.5999999163630871</c:v>
                </c:pt>
                <c:pt idx="24">
                  <c:v>4.7999997343744401</c:v>
                </c:pt>
                <c:pt idx="25">
                  <c:v>4.999999196335394</c:v>
                </c:pt>
                <c:pt idx="26">
                  <c:v>5.1999976820332874</c:v>
                </c:pt>
                <c:pt idx="27">
                  <c:v>5.3999936225266438</c:v>
                </c:pt>
                <c:pt idx="28">
                  <c:v>5.599983251637199</c:v>
                </c:pt>
                <c:pt idx="29">
                  <c:v>5.799957990629105</c:v>
                </c:pt>
                <c:pt idx="30">
                  <c:v>5.9998992985617861</c:v>
                </c:pt>
                <c:pt idx="31">
                  <c:v>6.1997691621246593</c:v>
                </c:pt>
                <c:pt idx="32">
                  <c:v>6.3994936738030317</c:v>
                </c:pt>
                <c:pt idx="33">
                  <c:v>6.5989366332610073</c:v>
                </c:pt>
                <c:pt idx="34">
                  <c:v>6.7978602945100191</c:v>
                </c:pt>
                <c:pt idx="35">
                  <c:v>6.9958719173144246</c:v>
                </c:pt>
                <c:pt idx="36">
                  <c:v>7.1923582433351845</c:v>
                </c:pt>
                <c:pt idx="37">
                  <c:v>7.3864155113587522</c:v>
                </c:pt>
                <c:pt idx="38">
                  <c:v>7.5767893170554004</c:v>
                </c:pt>
                <c:pt idx="39">
                  <c:v>7.7618444745149509</c:v>
                </c:pt>
                <c:pt idx="40">
                  <c:v>7.9395870953466865</c:v>
                </c:pt>
                <c:pt idx="41">
                  <c:v>8.1077565169615244</c:v>
                </c:pt>
                <c:pt idx="42">
                  <c:v>8.2639922783280344</c:v>
                </c:pt>
                <c:pt idx="43">
                  <c:v>8.4060628217359401</c:v>
                </c:pt>
                <c:pt idx="44">
                  <c:v>8.5321228753514706</c:v>
                </c:pt>
                <c:pt idx="45">
                  <c:v>8.6409519476387171</c:v>
                </c:pt>
                <c:pt idx="46">
                  <c:v>8.7321228753514735</c:v>
                </c:pt>
                <c:pt idx="47">
                  <c:v>8.806062821735944</c:v>
                </c:pt>
                <c:pt idx="48">
                  <c:v>8.8639922783280394</c:v>
                </c:pt>
                <c:pt idx="49">
                  <c:v>8.9077565169615287</c:v>
                </c:pt>
                <c:pt idx="50">
                  <c:v>8.9395870953466936</c:v>
                </c:pt>
                <c:pt idx="51">
                  <c:v>8.9618444745149599</c:v>
                </c:pt>
                <c:pt idx="52">
                  <c:v>8.9767893170554096</c:v>
                </c:pt>
                <c:pt idx="53">
                  <c:v>8.9864155113587625</c:v>
                </c:pt>
                <c:pt idx="54">
                  <c:v>8.9923582433351932</c:v>
                </c:pt>
                <c:pt idx="55">
                  <c:v>8.9958719173144335</c:v>
                </c:pt>
                <c:pt idx="56">
                  <c:v>8.9978602945100192</c:v>
                </c:pt>
                <c:pt idx="57">
                  <c:v>8.9989366332610086</c:v>
                </c:pt>
                <c:pt idx="58">
                  <c:v>8.9994936738030304</c:v>
                </c:pt>
                <c:pt idx="59">
                  <c:v>8.9997691621246592</c:v>
                </c:pt>
                <c:pt idx="60">
                  <c:v>8.9998992985617861</c:v>
                </c:pt>
                <c:pt idx="61">
                  <c:v>8.9999579906291061</c:v>
                </c:pt>
                <c:pt idx="62">
                  <c:v>8.9999832516371985</c:v>
                </c:pt>
                <c:pt idx="63">
                  <c:v>8.9999936225266435</c:v>
                </c:pt>
                <c:pt idx="64">
                  <c:v>8.9999976820332872</c:v>
                </c:pt>
                <c:pt idx="65">
                  <c:v>8.9999991963353949</c:v>
                </c:pt>
                <c:pt idx="66">
                  <c:v>8.9999997343744393</c:v>
                </c:pt>
                <c:pt idx="67">
                  <c:v>8.9999999163630875</c:v>
                </c:pt>
                <c:pt idx="68">
                  <c:v>8.9999999749304003</c:v>
                </c:pt>
                <c:pt idx="69">
                  <c:v>8.9999999928520396</c:v>
                </c:pt>
                <c:pt idx="70">
                  <c:v>8.9999999980629841</c:v>
                </c:pt>
                <c:pt idx="71">
                  <c:v>8.9999999995015916</c:v>
                </c:pt>
                <c:pt idx="72">
                  <c:v>8.999999999878364</c:v>
                </c:pt>
                <c:pt idx="73">
                  <c:v>8.9999999999718803</c:v>
                </c:pt>
                <c:pt idx="74">
                  <c:v>8.999999999993852</c:v>
                </c:pt>
                <c:pt idx="75">
                  <c:v>8.9999999999987317</c:v>
                </c:pt>
                <c:pt idx="76">
                  <c:v>8.9999999999997531</c:v>
                </c:pt>
                <c:pt idx="77">
                  <c:v>8.9999999999999556</c:v>
                </c:pt>
                <c:pt idx="78">
                  <c:v>8.9999999999999929</c:v>
                </c:pt>
                <c:pt idx="79">
                  <c:v>8.9999999999999982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1C-4196-8639-A360289746F2}"/>
            </c:ext>
          </c:extLst>
        </c:ser>
        <c:ser>
          <c:idx val="1"/>
          <c:order val="2"/>
          <c:tx>
            <c:strRef>
              <c:f>'APN-Conductivity (indirect)'!$C$9</c:f>
              <c:strCache>
                <c:ptCount val="1"/>
                <c:pt idx="0">
                  <c:v>Sm/mM</c:v>
                </c:pt>
              </c:strCache>
            </c:strRef>
          </c:tx>
          <c:marker>
            <c:symbol val="none"/>
          </c:marker>
          <c:xVal>
            <c:numRef>
              <c:f>'APN-Conductivity (indirect)'!$A$10:$A$110</c:f>
              <c:numCache>
                <c:formatCode>_(* #,##0.00_);_(* \(#,##0.00\);_(* "-"??_);_(@_)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6.9999999999999902</c:v>
                </c:pt>
                <c:pt idx="36">
                  <c:v>7.1999999999999904</c:v>
                </c:pt>
                <c:pt idx="37">
                  <c:v>7.3999999999999897</c:v>
                </c:pt>
                <c:pt idx="38">
                  <c:v>7.5999999999999899</c:v>
                </c:pt>
                <c:pt idx="39">
                  <c:v>7.7999999999999901</c:v>
                </c:pt>
                <c:pt idx="40">
                  <c:v>7.9999999999999902</c:v>
                </c:pt>
                <c:pt idx="41">
                  <c:v>8.1999999999999904</c:v>
                </c:pt>
                <c:pt idx="42">
                  <c:v>8.3999999999999897</c:v>
                </c:pt>
                <c:pt idx="43">
                  <c:v>8.5999999999999908</c:v>
                </c:pt>
                <c:pt idx="44">
                  <c:v>8.7999999999999901</c:v>
                </c:pt>
                <c:pt idx="45">
                  <c:v>8.9999999999999893</c:v>
                </c:pt>
                <c:pt idx="46">
                  <c:v>9.1999999999999904</c:v>
                </c:pt>
                <c:pt idx="47">
                  <c:v>9.3999999999999897</c:v>
                </c:pt>
                <c:pt idx="48">
                  <c:v>9.5999999999999908</c:v>
                </c:pt>
                <c:pt idx="49">
                  <c:v>9.7999999999999901</c:v>
                </c:pt>
                <c:pt idx="50">
                  <c:v>9.9999999999999893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</c:numCache>
            </c:numRef>
          </c:xVal>
          <c:yVal>
            <c:numRef>
              <c:f>'APN-Conductivity (indirect)'!$C$10:$C$110</c:f>
              <c:numCache>
                <c:formatCode>0.00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7.5495165674510645E-15</c:v>
                </c:pt>
                <c:pt idx="13">
                  <c:v>4.4408920985006262E-14</c:v>
                </c:pt>
                <c:pt idx="14">
                  <c:v>2.4602542225693469E-13</c:v>
                </c:pt>
                <c:pt idx="15">
                  <c:v>1.2687628725416289E-12</c:v>
                </c:pt>
                <c:pt idx="16">
                  <c:v>6.1475269319544168E-12</c:v>
                </c:pt>
                <c:pt idx="17">
                  <c:v>2.8119284678496115E-11</c:v>
                </c:pt>
                <c:pt idx="18">
                  <c:v>1.2163603457793215E-10</c:v>
                </c:pt>
                <c:pt idx="19">
                  <c:v>4.9840886973129273E-10</c:v>
                </c:pt>
                <c:pt idx="20">
                  <c:v>1.9370158810261273E-9</c:v>
                </c:pt>
                <c:pt idx="21">
                  <c:v>7.1479604457636015E-9</c:v>
                </c:pt>
                <c:pt idx="22">
                  <c:v>2.5069599729476977E-8</c:v>
                </c:pt>
                <c:pt idx="23">
                  <c:v>8.3636912506790395E-8</c:v>
                </c:pt>
                <c:pt idx="24">
                  <c:v>2.6562555976994418E-7</c:v>
                </c:pt>
                <c:pt idx="25">
                  <c:v>8.0366460597502964E-7</c:v>
                </c:pt>
                <c:pt idx="26">
                  <c:v>2.3179667127948278E-6</c:v>
                </c:pt>
                <c:pt idx="27">
                  <c:v>6.3774733565225006E-6</c:v>
                </c:pt>
                <c:pt idx="28">
                  <c:v>1.6748362800633743E-5</c:v>
                </c:pt>
                <c:pt idx="29">
                  <c:v>4.2009370894824372E-5</c:v>
                </c:pt>
                <c:pt idx="30">
                  <c:v>1.0070143821394595E-4</c:v>
                </c:pt>
                <c:pt idx="31">
                  <c:v>2.308378753408391E-4</c:v>
                </c:pt>
                <c:pt idx="32">
                  <c:v>5.0632619696866499E-4</c:v>
                </c:pt>
                <c:pt idx="33">
                  <c:v>1.0633667389923218E-3</c:v>
                </c:pt>
                <c:pt idx="34">
                  <c:v>2.1397054899807699E-3</c:v>
                </c:pt>
                <c:pt idx="35">
                  <c:v>4.1280826855656372E-3</c:v>
                </c:pt>
                <c:pt idx="36">
                  <c:v>7.6417566648059321E-3</c:v>
                </c:pt>
                <c:pt idx="37">
                  <c:v>1.3584488641237513E-2</c:v>
                </c:pt>
                <c:pt idx="38">
                  <c:v>2.32106829445895E-2</c:v>
                </c:pt>
                <c:pt idx="39">
                  <c:v>3.8155525485039199E-2</c:v>
                </c:pt>
                <c:pt idx="40">
                  <c:v>6.0412904653303734E-2</c:v>
                </c:pt>
                <c:pt idx="41">
                  <c:v>9.2243483038465968E-2</c:v>
                </c:pt>
                <c:pt idx="42">
                  <c:v>0.1360077216719553</c:v>
                </c:pt>
                <c:pt idx="43">
                  <c:v>0.19393717826405066</c:v>
                </c:pt>
                <c:pt idx="44">
                  <c:v>0.26787712464851943</c:v>
                </c:pt>
                <c:pt idx="45">
                  <c:v>0.35904805236127224</c:v>
                </c:pt>
                <c:pt idx="46">
                  <c:v>0.46787712464851694</c:v>
                </c:pt>
                <c:pt idx="47">
                  <c:v>0.59393717826404568</c:v>
                </c:pt>
                <c:pt idx="48">
                  <c:v>0.73600772167195139</c:v>
                </c:pt>
                <c:pt idx="49">
                  <c:v>0.89224348303846135</c:v>
                </c:pt>
                <c:pt idx="50">
                  <c:v>1.0604129046532957</c:v>
                </c:pt>
                <c:pt idx="51">
                  <c:v>1.2381555254850394</c:v>
                </c:pt>
                <c:pt idx="52">
                  <c:v>1.4232106829445907</c:v>
                </c:pt>
                <c:pt idx="53">
                  <c:v>1.6135844886412372</c:v>
                </c:pt>
                <c:pt idx="54">
                  <c:v>1.8076417566648075</c:v>
                </c:pt>
                <c:pt idx="55">
                  <c:v>2.0041280826855665</c:v>
                </c:pt>
                <c:pt idx="56">
                  <c:v>2.2021397054899801</c:v>
                </c:pt>
                <c:pt idx="57">
                  <c:v>2.4010633667389918</c:v>
                </c:pt>
                <c:pt idx="58">
                  <c:v>2.6005063261969692</c:v>
                </c:pt>
                <c:pt idx="59">
                  <c:v>2.8002308378753415</c:v>
                </c:pt>
                <c:pt idx="60">
                  <c:v>3.0001007014382139</c:v>
                </c:pt>
                <c:pt idx="61">
                  <c:v>3.2000420093708932</c:v>
                </c:pt>
                <c:pt idx="62">
                  <c:v>3.4000167483628019</c:v>
                </c:pt>
                <c:pt idx="63">
                  <c:v>3.6000063774733562</c:v>
                </c:pt>
                <c:pt idx="64">
                  <c:v>3.8000023179667135</c:v>
                </c:pt>
                <c:pt idx="65">
                  <c:v>4.0000008036646051</c:v>
                </c:pt>
                <c:pt idx="66">
                  <c:v>4.2000002656255599</c:v>
                </c:pt>
                <c:pt idx="67">
                  <c:v>4.4000000836369129</c:v>
                </c:pt>
                <c:pt idx="68">
                  <c:v>4.6000000250695994</c:v>
                </c:pt>
                <c:pt idx="69">
                  <c:v>4.8000000071479612</c:v>
                </c:pt>
                <c:pt idx="70">
                  <c:v>5.0000000019370159</c:v>
                </c:pt>
                <c:pt idx="71">
                  <c:v>5.2000000004984077</c:v>
                </c:pt>
                <c:pt idx="72">
                  <c:v>5.4000000001216364</c:v>
                </c:pt>
                <c:pt idx="73">
                  <c:v>5.6000000000281194</c:v>
                </c:pt>
                <c:pt idx="74">
                  <c:v>5.8000000000061487</c:v>
                </c:pt>
                <c:pt idx="75">
                  <c:v>6.0000000000012683</c:v>
                </c:pt>
                <c:pt idx="76">
                  <c:v>6.2000000000002462</c:v>
                </c:pt>
                <c:pt idx="77">
                  <c:v>6.4000000000000448</c:v>
                </c:pt>
                <c:pt idx="78">
                  <c:v>6.6000000000000068</c:v>
                </c:pt>
                <c:pt idx="79">
                  <c:v>6.8000000000000025</c:v>
                </c:pt>
                <c:pt idx="80">
                  <c:v>7</c:v>
                </c:pt>
                <c:pt idx="81">
                  <c:v>7.1999999999999993</c:v>
                </c:pt>
                <c:pt idx="82">
                  <c:v>7.3999999999999986</c:v>
                </c:pt>
                <c:pt idx="83">
                  <c:v>7.6000000000000014</c:v>
                </c:pt>
                <c:pt idx="84">
                  <c:v>7.8000000000000007</c:v>
                </c:pt>
                <c:pt idx="85">
                  <c:v>8</c:v>
                </c:pt>
                <c:pt idx="86">
                  <c:v>8.1999999999999993</c:v>
                </c:pt>
                <c:pt idx="87">
                  <c:v>8.3999999999999986</c:v>
                </c:pt>
                <c:pt idx="88">
                  <c:v>8.6000000000000014</c:v>
                </c:pt>
                <c:pt idx="89">
                  <c:v>8.8000000000000007</c:v>
                </c:pt>
                <c:pt idx="90">
                  <c:v>9</c:v>
                </c:pt>
                <c:pt idx="91">
                  <c:v>9.1999999999999993</c:v>
                </c:pt>
                <c:pt idx="92">
                  <c:v>9.3999999999999986</c:v>
                </c:pt>
                <c:pt idx="93">
                  <c:v>9.6000000000000014</c:v>
                </c:pt>
                <c:pt idx="94">
                  <c:v>9.8000000000000007</c:v>
                </c:pt>
                <c:pt idx="95">
                  <c:v>10</c:v>
                </c:pt>
                <c:pt idx="96">
                  <c:v>10.199999999999999</c:v>
                </c:pt>
                <c:pt idx="97">
                  <c:v>10.399999999999999</c:v>
                </c:pt>
                <c:pt idx="98">
                  <c:v>10.600000000000001</c:v>
                </c:pt>
                <c:pt idx="99">
                  <c:v>10.8</c:v>
                </c:pt>
                <c:pt idx="10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1C-4196-8639-A36028974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741184"/>
        <c:axId val="242741760"/>
      </c:scatterChart>
      <c:valAx>
        <c:axId val="242741184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000" b="1" i="0" u="none" strike="noStrike" baseline="0">
                    <a:effectLst/>
                  </a:rPr>
                  <a:t>Total surfactant concentration </a:t>
                </a:r>
                <a:r>
                  <a:rPr lang="es-ES"/>
                  <a:t>[S]</a:t>
                </a:r>
                <a:r>
                  <a:rPr lang="es-ES" baseline="-25000"/>
                  <a:t>0</a:t>
                </a:r>
                <a:r>
                  <a:rPr lang="es-ES"/>
                  <a:t> 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15875"/>
        </c:spPr>
        <c:crossAx val="242741760"/>
        <c:crosses val="autoZero"/>
        <c:crossBetween val="midCat"/>
        <c:majorUnit val="2"/>
        <c:minorUnit val="1"/>
      </c:valAx>
      <c:valAx>
        <c:axId val="242741760"/>
        <c:scaling>
          <c:orientation val="minMax"/>
          <c:max val="1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Surfactant</a:t>
                </a:r>
                <a:r>
                  <a:rPr lang="es-ES" baseline="0"/>
                  <a:t> concentrations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242741184"/>
        <c:crossesAt val="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Electrical Conductivity</a:t>
            </a:r>
            <a:endParaRPr lang="es-E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cmc</c:v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'APN-Conductivity (direct)'!$E$10:$E$11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xVal>
          <c:yVal>
            <c:numRef>
              <c:f>'APN-Conductivity (direct)'!$F$10:$F$11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62-47C0-BB26-EEA27FEB4849}"/>
            </c:ext>
          </c:extLst>
        </c:ser>
        <c:ser>
          <c:idx val="0"/>
          <c:order val="1"/>
          <c:tx>
            <c:strRef>
              <c:f>'APN-Conductivity (direct)'!$B$9</c:f>
              <c:strCache>
                <c:ptCount val="1"/>
                <c:pt idx="0">
                  <c:v>k/(uS/cm)</c:v>
                </c:pt>
              </c:strCache>
            </c:strRef>
          </c:tx>
          <c:spPr>
            <a:ln w="28575">
              <a:solidFill>
                <a:schemeClr val="accent3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'APN-Conductivity (direct)'!$A$10:$A$110</c:f>
              <c:numCache>
                <c:formatCode>General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6.9999999999999902</c:v>
                </c:pt>
                <c:pt idx="36">
                  <c:v>7.1999999999999904</c:v>
                </c:pt>
                <c:pt idx="37">
                  <c:v>7.3999999999999897</c:v>
                </c:pt>
                <c:pt idx="38">
                  <c:v>7.5999999999999899</c:v>
                </c:pt>
                <c:pt idx="39">
                  <c:v>7.7999999999999901</c:v>
                </c:pt>
                <c:pt idx="40">
                  <c:v>7.9999999999999902</c:v>
                </c:pt>
                <c:pt idx="41">
                  <c:v>8.1999999999999904</c:v>
                </c:pt>
                <c:pt idx="42">
                  <c:v>8.3999999999999897</c:v>
                </c:pt>
                <c:pt idx="43">
                  <c:v>8.5999999999999908</c:v>
                </c:pt>
                <c:pt idx="44">
                  <c:v>8.7999999999999901</c:v>
                </c:pt>
                <c:pt idx="45">
                  <c:v>8.9999999999999893</c:v>
                </c:pt>
                <c:pt idx="46">
                  <c:v>9.1999999999999904</c:v>
                </c:pt>
                <c:pt idx="47">
                  <c:v>9.3999999999999897</c:v>
                </c:pt>
                <c:pt idx="48">
                  <c:v>9.5999999999999908</c:v>
                </c:pt>
                <c:pt idx="49">
                  <c:v>9.7999999999999901</c:v>
                </c:pt>
                <c:pt idx="50">
                  <c:v>9.9999999999999893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</c:numCache>
            </c:numRef>
          </c:xVal>
          <c:yVal>
            <c:numRef>
              <c:f>'APN-Conductivity (direct)'!$B$10:$B$110</c:f>
              <c:numCache>
                <c:formatCode>0.0</c:formatCode>
                <c:ptCount val="101"/>
                <c:pt idx="0">
                  <c:v>0</c:v>
                </c:pt>
                <c:pt idx="1">
                  <c:v>18.400000000000002</c:v>
                </c:pt>
                <c:pt idx="2">
                  <c:v>36.800000000000004</c:v>
                </c:pt>
                <c:pt idx="3">
                  <c:v>55.199999999999989</c:v>
                </c:pt>
                <c:pt idx="4">
                  <c:v>73.600000000000023</c:v>
                </c:pt>
                <c:pt idx="5">
                  <c:v>91.999999999999986</c:v>
                </c:pt>
                <c:pt idx="6">
                  <c:v>110.39999999999998</c:v>
                </c:pt>
                <c:pt idx="7">
                  <c:v>128.79999999999987</c:v>
                </c:pt>
                <c:pt idx="8">
                  <c:v>147.19999999999908</c:v>
                </c:pt>
                <c:pt idx="9">
                  <c:v>165.59999999999454</c:v>
                </c:pt>
                <c:pt idx="10">
                  <c:v>183.99999999996933</c:v>
                </c:pt>
                <c:pt idx="11">
                  <c:v>202.39999999983965</c:v>
                </c:pt>
                <c:pt idx="12">
                  <c:v>220.7999999992112</c:v>
                </c:pt>
                <c:pt idx="13">
                  <c:v>239.19999999634504</c:v>
                </c:pt>
                <c:pt idx="14">
                  <c:v>257.59999998401349</c:v>
                </c:pt>
                <c:pt idx="15">
                  <c:v>275.99999993389207</c:v>
                </c:pt>
                <c:pt idx="16">
                  <c:v>294.39999974121031</c:v>
                </c:pt>
                <c:pt idx="17">
                  <c:v>312.79999903991029</c:v>
                </c:pt>
                <c:pt idx="18">
                  <c:v>331.19999662116641</c:v>
                </c:pt>
                <c:pt idx="19">
                  <c:v>349.59998871015108</c:v>
                </c:pt>
                <c:pt idx="20">
                  <c:v>367.99996415562481</c:v>
                </c:pt>
                <c:pt idx="21">
                  <c:v>386.39989178479709</c:v>
                </c:pt>
                <c:pt idx="22">
                  <c:v>404.79968911720158</c:v>
                </c:pt>
                <c:pt idx="23">
                  <c:v>423.19914956353495</c:v>
                </c:pt>
                <c:pt idx="24">
                  <c:v>441.59778327287086</c:v>
                </c:pt>
                <c:pt idx="25">
                  <c:v>459.99449075049358</c:v>
                </c:pt>
                <c:pt idx="26">
                  <c:v>478.38693628548691</c:v>
                </c:pt>
                <c:pt idx="27">
                  <c:v>496.77042518041492</c:v>
                </c:pt>
                <c:pt idx="28">
                  <c:v>515.13603349356117</c:v>
                </c:pt>
                <c:pt idx="29">
                  <c:v>533.46772938581182</c:v>
                </c:pt>
                <c:pt idx="30">
                  <c:v>551.73831685683933</c:v>
                </c:pt>
                <c:pt idx="31">
                  <c:v>569.90428341379629</c:v>
                </c:pt>
                <c:pt idx="32">
                  <c:v>587.90006924941997</c:v>
                </c:pt>
                <c:pt idx="33">
                  <c:v>605.63284680882066</c:v>
                </c:pt>
                <c:pt idx="34">
                  <c:v>622.97944697397202</c:v>
                </c:pt>
                <c:pt idx="35">
                  <c:v>639.78733514919054</c:v>
                </c:pt>
                <c:pt idx="36">
                  <c:v>655.88125577303867</c:v>
                </c:pt>
                <c:pt idx="37">
                  <c:v>671.07618090399478</c:v>
                </c:pt>
                <c:pt idx="38">
                  <c:v>685.19563213087247</c:v>
                </c:pt>
                <c:pt idx="39">
                  <c:v>698.09270690456799</c:v>
                </c:pt>
                <c:pt idx="40">
                  <c:v>709.6698094935058</c:v>
                </c:pt>
                <c:pt idx="41">
                  <c:v>719.89270690456817</c:v>
                </c:pt>
                <c:pt idx="42">
                  <c:v>728.79563213087272</c:v>
                </c:pt>
                <c:pt idx="43">
                  <c:v>736.47618090399521</c:v>
                </c:pt>
                <c:pt idx="44">
                  <c:v>743.08125577303917</c:v>
                </c:pt>
                <c:pt idx="45">
                  <c:v>748.78733514919111</c:v>
                </c:pt>
                <c:pt idx="46">
                  <c:v>753.77944697397186</c:v>
                </c:pt>
                <c:pt idx="47">
                  <c:v>758.23284680882045</c:v>
                </c:pt>
                <c:pt idx="48">
                  <c:v>762.30006924941972</c:v>
                </c:pt>
                <c:pt idx="49">
                  <c:v>766.10428341379611</c:v>
                </c:pt>
                <c:pt idx="50">
                  <c:v>769.73831685683922</c:v>
                </c:pt>
                <c:pt idx="51">
                  <c:v>773.26772938581178</c:v>
                </c:pt>
                <c:pt idx="52">
                  <c:v>776.73603349356119</c:v>
                </c:pt>
                <c:pt idx="53">
                  <c:v>780.1704251804149</c:v>
                </c:pt>
                <c:pt idx="54">
                  <c:v>783.5869362854869</c:v>
                </c:pt>
                <c:pt idx="55">
                  <c:v>786.99449075049358</c:v>
                </c:pt>
                <c:pt idx="56">
                  <c:v>790.39778327287081</c:v>
                </c:pt>
                <c:pt idx="57">
                  <c:v>793.79914956353491</c:v>
                </c:pt>
                <c:pt idx="58">
                  <c:v>797.1996891172015</c:v>
                </c:pt>
                <c:pt idx="59">
                  <c:v>800.59989178479714</c:v>
                </c:pt>
                <c:pt idx="60">
                  <c:v>803.99996415562475</c:v>
                </c:pt>
                <c:pt idx="61">
                  <c:v>807.39998871015109</c:v>
                </c:pt>
                <c:pt idx="62">
                  <c:v>810.79999662116643</c:v>
                </c:pt>
                <c:pt idx="63">
                  <c:v>814.19999903991027</c:v>
                </c:pt>
                <c:pt idx="64">
                  <c:v>817.59999974121024</c:v>
                </c:pt>
                <c:pt idx="65">
                  <c:v>820.99999993389213</c:v>
                </c:pt>
                <c:pt idx="66">
                  <c:v>824.39999998401356</c:v>
                </c:pt>
                <c:pt idx="67">
                  <c:v>827.79999999634504</c:v>
                </c:pt>
                <c:pt idx="68">
                  <c:v>831.19999999921117</c:v>
                </c:pt>
                <c:pt idx="69">
                  <c:v>834.59999999983961</c:v>
                </c:pt>
                <c:pt idx="70">
                  <c:v>837.9999999999693</c:v>
                </c:pt>
                <c:pt idx="71">
                  <c:v>841.39999999999452</c:v>
                </c:pt>
                <c:pt idx="72">
                  <c:v>844.79999999999905</c:v>
                </c:pt>
                <c:pt idx="73">
                  <c:v>848.19999999999982</c:v>
                </c:pt>
                <c:pt idx="74">
                  <c:v>851.6</c:v>
                </c:pt>
                <c:pt idx="75">
                  <c:v>855</c:v>
                </c:pt>
                <c:pt idx="76">
                  <c:v>858.4</c:v>
                </c:pt>
                <c:pt idx="77">
                  <c:v>861.8</c:v>
                </c:pt>
                <c:pt idx="78">
                  <c:v>865.2</c:v>
                </c:pt>
                <c:pt idx="79">
                  <c:v>868.6</c:v>
                </c:pt>
                <c:pt idx="80">
                  <c:v>872</c:v>
                </c:pt>
                <c:pt idx="81">
                  <c:v>875.4</c:v>
                </c:pt>
                <c:pt idx="82">
                  <c:v>878.8</c:v>
                </c:pt>
                <c:pt idx="83">
                  <c:v>882.2</c:v>
                </c:pt>
                <c:pt idx="84">
                  <c:v>885.6</c:v>
                </c:pt>
                <c:pt idx="85">
                  <c:v>889</c:v>
                </c:pt>
                <c:pt idx="86">
                  <c:v>892.4</c:v>
                </c:pt>
                <c:pt idx="87">
                  <c:v>895.8</c:v>
                </c:pt>
                <c:pt idx="88">
                  <c:v>899.2</c:v>
                </c:pt>
                <c:pt idx="89">
                  <c:v>902.6</c:v>
                </c:pt>
                <c:pt idx="90">
                  <c:v>906</c:v>
                </c:pt>
                <c:pt idx="91">
                  <c:v>909.4</c:v>
                </c:pt>
                <c:pt idx="92">
                  <c:v>912.8</c:v>
                </c:pt>
                <c:pt idx="93">
                  <c:v>916.2</c:v>
                </c:pt>
                <c:pt idx="94">
                  <c:v>919.6</c:v>
                </c:pt>
                <c:pt idx="95">
                  <c:v>923</c:v>
                </c:pt>
                <c:pt idx="96">
                  <c:v>926.4</c:v>
                </c:pt>
                <c:pt idx="97">
                  <c:v>929.8</c:v>
                </c:pt>
                <c:pt idx="98">
                  <c:v>933.2</c:v>
                </c:pt>
                <c:pt idx="99">
                  <c:v>936.6</c:v>
                </c:pt>
                <c:pt idx="100">
                  <c:v>940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62-47C0-BB26-EEA27FEB4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744064"/>
        <c:axId val="242744640"/>
      </c:scatterChart>
      <c:valAx>
        <c:axId val="242744064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900" b="1" i="0" baseline="0">
                    <a:effectLst/>
                  </a:rPr>
                  <a:t>Total surfactant concentration [S]</a:t>
                </a:r>
                <a:r>
                  <a:rPr lang="es-ES" sz="900" b="1" i="0" baseline="-25000">
                    <a:effectLst/>
                  </a:rPr>
                  <a:t>0</a:t>
                </a:r>
                <a:r>
                  <a:rPr lang="es-ES" sz="900" b="1" i="0" baseline="0">
                    <a:effectLst/>
                  </a:rPr>
                  <a:t> </a:t>
                </a:r>
                <a:endParaRPr lang="es-ES" sz="9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242744640"/>
        <c:crosses val="autoZero"/>
        <c:crossBetween val="midCat"/>
        <c:majorUnit val="2"/>
      </c:valAx>
      <c:valAx>
        <c:axId val="242744640"/>
        <c:scaling>
          <c:orientation val="minMax"/>
          <c:max val="1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k/(uS/cm)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242744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Electrical conductivity of SDS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'Fit Conductivity '!$B$4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xVal>
            <c:numRef>
              <c:f>'Fit Conductivity '!$A$6:$A$75</c:f>
              <c:numCache>
                <c:formatCode>0.00</c:formatCode>
                <c:ptCount val="70"/>
                <c:pt idx="0" formatCode="General">
                  <c:v>0</c:v>
                </c:pt>
                <c:pt idx="1">
                  <c:v>0.19920318725099601</c:v>
                </c:pt>
                <c:pt idx="2">
                  <c:v>0.39682539682539686</c:v>
                </c:pt>
                <c:pt idx="3">
                  <c:v>0.69033530571992108</c:v>
                </c:pt>
                <c:pt idx="4">
                  <c:v>0.78740157480314965</c:v>
                </c:pt>
                <c:pt idx="5">
                  <c:v>0.98039215686274506</c:v>
                </c:pt>
                <c:pt idx="6">
                  <c:v>1.171875</c:v>
                </c:pt>
                <c:pt idx="7">
                  <c:v>1.267056530214425</c:v>
                </c:pt>
                <c:pt idx="8">
                  <c:v>1.4563106796116505</c:v>
                </c:pt>
                <c:pt idx="9">
                  <c:v>1.6441005802707929</c:v>
                </c:pt>
                <c:pt idx="10">
                  <c:v>1.9230769230769231</c:v>
                </c:pt>
                <c:pt idx="11">
                  <c:v>2.1072796934865901</c:v>
                </c:pt>
                <c:pt idx="12">
                  <c:v>2.2900763358778629</c:v>
                </c:pt>
                <c:pt idx="13">
                  <c:v>2.3809523809523814</c:v>
                </c:pt>
                <c:pt idx="14">
                  <c:v>2.6515151515151518</c:v>
                </c:pt>
                <c:pt idx="15">
                  <c:v>2.9190207156308849</c:v>
                </c:pt>
                <c:pt idx="16">
                  <c:v>3.0956848030018764</c:v>
                </c:pt>
                <c:pt idx="17">
                  <c:v>3.2710280373831782</c:v>
                </c:pt>
                <c:pt idx="18">
                  <c:v>3.7037037037037037</c:v>
                </c:pt>
                <c:pt idx="19">
                  <c:v>4.2124542124542117</c:v>
                </c:pt>
                <c:pt idx="20">
                  <c:v>4.5454545454545459</c:v>
                </c:pt>
                <c:pt idx="21">
                  <c:v>4.954954954954955</c:v>
                </c:pt>
                <c:pt idx="22">
                  <c:v>5.3571428571428568</c:v>
                </c:pt>
                <c:pt idx="23">
                  <c:v>5.7522123893805306</c:v>
                </c:pt>
                <c:pt idx="24">
                  <c:v>6.1403508771929829</c:v>
                </c:pt>
                <c:pt idx="25">
                  <c:v>6.5217391304347823</c:v>
                </c:pt>
                <c:pt idx="26">
                  <c:v>6.8965517241379306</c:v>
                </c:pt>
                <c:pt idx="27">
                  <c:v>7.2649572649572649</c:v>
                </c:pt>
                <c:pt idx="28">
                  <c:v>7.6271186440677967</c:v>
                </c:pt>
                <c:pt idx="29">
                  <c:v>7.9831932773109244</c:v>
                </c:pt>
                <c:pt idx="30">
                  <c:v>8.1239530988274691</c:v>
                </c:pt>
                <c:pt idx="31">
                  <c:v>8.2637729549248746</c:v>
                </c:pt>
                <c:pt idx="32">
                  <c:v>8.3333333333333321</c:v>
                </c:pt>
                <c:pt idx="33">
                  <c:v>8.471760797342192</c:v>
                </c:pt>
                <c:pt idx="34">
                  <c:v>8.6092715231788066</c:v>
                </c:pt>
                <c:pt idx="35">
                  <c:v>8.6776859504132187</c:v>
                </c:pt>
                <c:pt idx="36">
                  <c:v>8.8138385502471142</c:v>
                </c:pt>
                <c:pt idx="37">
                  <c:v>9.0163934426229471</c:v>
                </c:pt>
                <c:pt idx="38">
                  <c:v>9.3495934959349558</c:v>
                </c:pt>
                <c:pt idx="39">
                  <c:v>9.7423510466988699</c:v>
                </c:pt>
                <c:pt idx="40">
                  <c:v>10.063897763578272</c:v>
                </c:pt>
                <c:pt idx="41">
                  <c:v>10.317460317460315</c:v>
                </c:pt>
                <c:pt idx="42">
                  <c:v>10.629921259842517</c:v>
                </c:pt>
                <c:pt idx="43">
                  <c:v>10.937499999999996</c:v>
                </c:pt>
                <c:pt idx="44">
                  <c:v>11.240310077519377</c:v>
                </c:pt>
                <c:pt idx="45">
                  <c:v>11.538461538461535</c:v>
                </c:pt>
                <c:pt idx="46">
                  <c:v>12.121212121212118</c:v>
                </c:pt>
                <c:pt idx="47">
                  <c:v>12.742175856929954</c:v>
                </c:pt>
                <c:pt idx="48">
                  <c:v>13.235294117647056</c:v>
                </c:pt>
                <c:pt idx="49">
                  <c:v>13.768115942028983</c:v>
                </c:pt>
                <c:pt idx="50">
                  <c:v>14.285714285714283</c:v>
                </c:pt>
                <c:pt idx="51">
                  <c:v>14.788732394366194</c:v>
                </c:pt>
                <c:pt idx="52">
                  <c:v>15.277777777777775</c:v>
                </c:pt>
                <c:pt idx="53">
                  <c:v>15.753424657534243</c:v>
                </c:pt>
                <c:pt idx="54">
                  <c:v>16.216216216216214</c:v>
                </c:pt>
                <c:pt idx="55">
                  <c:v>16.666666666666664</c:v>
                </c:pt>
                <c:pt idx="56">
                  <c:v>17.105263157894733</c:v>
                </c:pt>
                <c:pt idx="57">
                  <c:v>17.989756722151089</c:v>
                </c:pt>
                <c:pt idx="58">
                  <c:v>18.749999999999996</c:v>
                </c:pt>
                <c:pt idx="59">
                  <c:v>19.512195121951216</c:v>
                </c:pt>
                <c:pt idx="60">
                  <c:v>20.238095238095237</c:v>
                </c:pt>
                <c:pt idx="61">
                  <c:v>20.930232558139537</c:v>
                </c:pt>
                <c:pt idx="62">
                  <c:v>21.59090909090909</c:v>
                </c:pt>
                <c:pt idx="63">
                  <c:v>22.222222222222221</c:v>
                </c:pt>
                <c:pt idx="64">
                  <c:v>22.826086956521738</c:v>
                </c:pt>
                <c:pt idx="65">
                  <c:v>23.404255319148938</c:v>
                </c:pt>
                <c:pt idx="66">
                  <c:v>23.985431841831428</c:v>
                </c:pt>
                <c:pt idx="67">
                  <c:v>24.33264887063655</c:v>
                </c:pt>
                <c:pt idx="68">
                  <c:v>24.696356275303643</c:v>
                </c:pt>
                <c:pt idx="69">
                  <c:v>25</c:v>
                </c:pt>
              </c:numCache>
            </c:numRef>
          </c:xVal>
          <c:yVal>
            <c:numRef>
              <c:f>'Fit Conductivity '!$B$6:$B$75</c:f>
              <c:numCache>
                <c:formatCode>General</c:formatCode>
                <c:ptCount val="70"/>
                <c:pt idx="0">
                  <c:v>3.5</c:v>
                </c:pt>
                <c:pt idx="1">
                  <c:v>18.7</c:v>
                </c:pt>
                <c:pt idx="2">
                  <c:v>38.299999999999997</c:v>
                </c:pt>
                <c:pt idx="3">
                  <c:v>59.9</c:v>
                </c:pt>
                <c:pt idx="4">
                  <c:v>67.599999999999994</c:v>
                </c:pt>
                <c:pt idx="5">
                  <c:v>85</c:v>
                </c:pt>
                <c:pt idx="6">
                  <c:v>97.1</c:v>
                </c:pt>
                <c:pt idx="7">
                  <c:v>107.6</c:v>
                </c:pt>
                <c:pt idx="8">
                  <c:v>116</c:v>
                </c:pt>
                <c:pt idx="9">
                  <c:v>131.80000000000001</c:v>
                </c:pt>
                <c:pt idx="10">
                  <c:v>150.19999999999999</c:v>
                </c:pt>
                <c:pt idx="11">
                  <c:v>165.1</c:v>
                </c:pt>
                <c:pt idx="12">
                  <c:v>179.5</c:v>
                </c:pt>
                <c:pt idx="13">
                  <c:v>185.9</c:v>
                </c:pt>
                <c:pt idx="14">
                  <c:v>207</c:v>
                </c:pt>
                <c:pt idx="15">
                  <c:v>224</c:v>
                </c:pt>
                <c:pt idx="16">
                  <c:v>239</c:v>
                </c:pt>
                <c:pt idx="17">
                  <c:v>249</c:v>
                </c:pt>
                <c:pt idx="18">
                  <c:v>275</c:v>
                </c:pt>
                <c:pt idx="19">
                  <c:v>312</c:v>
                </c:pt>
                <c:pt idx="20">
                  <c:v>343</c:v>
                </c:pt>
                <c:pt idx="21">
                  <c:v>376</c:v>
                </c:pt>
                <c:pt idx="22">
                  <c:v>394</c:v>
                </c:pt>
                <c:pt idx="23">
                  <c:v>428</c:v>
                </c:pt>
                <c:pt idx="24">
                  <c:v>452</c:v>
                </c:pt>
                <c:pt idx="25">
                  <c:v>482</c:v>
                </c:pt>
                <c:pt idx="26">
                  <c:v>507</c:v>
                </c:pt>
                <c:pt idx="27">
                  <c:v>533</c:v>
                </c:pt>
                <c:pt idx="28">
                  <c:v>555</c:v>
                </c:pt>
                <c:pt idx="29">
                  <c:v>576</c:v>
                </c:pt>
                <c:pt idx="30">
                  <c:v>582</c:v>
                </c:pt>
                <c:pt idx="31">
                  <c:v>589</c:v>
                </c:pt>
                <c:pt idx="32">
                  <c:v>593</c:v>
                </c:pt>
                <c:pt idx="33">
                  <c:v>601</c:v>
                </c:pt>
                <c:pt idx="34">
                  <c:v>605</c:v>
                </c:pt>
                <c:pt idx="35">
                  <c:v>609</c:v>
                </c:pt>
                <c:pt idx="36">
                  <c:v>616</c:v>
                </c:pt>
                <c:pt idx="37">
                  <c:v>623</c:v>
                </c:pt>
                <c:pt idx="38">
                  <c:v>633</c:v>
                </c:pt>
                <c:pt idx="39">
                  <c:v>646</c:v>
                </c:pt>
                <c:pt idx="40">
                  <c:v>656</c:v>
                </c:pt>
                <c:pt idx="41">
                  <c:v>664</c:v>
                </c:pt>
                <c:pt idx="42">
                  <c:v>673</c:v>
                </c:pt>
                <c:pt idx="43">
                  <c:v>683</c:v>
                </c:pt>
                <c:pt idx="44">
                  <c:v>691</c:v>
                </c:pt>
                <c:pt idx="45">
                  <c:v>698</c:v>
                </c:pt>
                <c:pt idx="46">
                  <c:v>715</c:v>
                </c:pt>
                <c:pt idx="47">
                  <c:v>733</c:v>
                </c:pt>
                <c:pt idx="48">
                  <c:v>744</c:v>
                </c:pt>
                <c:pt idx="49">
                  <c:v>760</c:v>
                </c:pt>
                <c:pt idx="50">
                  <c:v>774</c:v>
                </c:pt>
                <c:pt idx="51">
                  <c:v>788</c:v>
                </c:pt>
                <c:pt idx="52">
                  <c:v>801</c:v>
                </c:pt>
                <c:pt idx="53">
                  <c:v>814</c:v>
                </c:pt>
                <c:pt idx="54">
                  <c:v>826</c:v>
                </c:pt>
                <c:pt idx="55">
                  <c:v>837</c:v>
                </c:pt>
                <c:pt idx="56">
                  <c:v>850</c:v>
                </c:pt>
                <c:pt idx="57">
                  <c:v>874</c:v>
                </c:pt>
                <c:pt idx="58">
                  <c:v>896</c:v>
                </c:pt>
                <c:pt idx="59">
                  <c:v>917</c:v>
                </c:pt>
                <c:pt idx="60">
                  <c:v>937</c:v>
                </c:pt>
                <c:pt idx="61">
                  <c:v>957</c:v>
                </c:pt>
                <c:pt idx="62">
                  <c:v>978</c:v>
                </c:pt>
                <c:pt idx="63">
                  <c:v>992</c:v>
                </c:pt>
                <c:pt idx="64">
                  <c:v>1008</c:v>
                </c:pt>
                <c:pt idx="65">
                  <c:v>1025</c:v>
                </c:pt>
                <c:pt idx="66">
                  <c:v>1043</c:v>
                </c:pt>
                <c:pt idx="67">
                  <c:v>1057</c:v>
                </c:pt>
                <c:pt idx="68">
                  <c:v>1067</c:v>
                </c:pt>
                <c:pt idx="69">
                  <c:v>1074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8E-4E0C-8E2F-778CBD1916F7}"/>
            </c:ext>
          </c:extLst>
        </c:ser>
        <c:ser>
          <c:idx val="1"/>
          <c:order val="1"/>
          <c:tx>
            <c:strRef>
              <c:f>'Fit Conductivity '!$C$4</c:f>
              <c:strCache>
                <c:ptCount val="1"/>
                <c:pt idx="0">
                  <c:v>kcalc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'Fit Conductivity '!$A$6:$A$75</c:f>
              <c:numCache>
                <c:formatCode>0.00</c:formatCode>
                <c:ptCount val="70"/>
                <c:pt idx="0" formatCode="General">
                  <c:v>0</c:v>
                </c:pt>
                <c:pt idx="1">
                  <c:v>0.19920318725099601</c:v>
                </c:pt>
                <c:pt idx="2">
                  <c:v>0.39682539682539686</c:v>
                </c:pt>
                <c:pt idx="3">
                  <c:v>0.69033530571992108</c:v>
                </c:pt>
                <c:pt idx="4">
                  <c:v>0.78740157480314965</c:v>
                </c:pt>
                <c:pt idx="5">
                  <c:v>0.98039215686274506</c:v>
                </c:pt>
                <c:pt idx="6">
                  <c:v>1.171875</c:v>
                </c:pt>
                <c:pt idx="7">
                  <c:v>1.267056530214425</c:v>
                </c:pt>
                <c:pt idx="8">
                  <c:v>1.4563106796116505</c:v>
                </c:pt>
                <c:pt idx="9">
                  <c:v>1.6441005802707929</c:v>
                </c:pt>
                <c:pt idx="10">
                  <c:v>1.9230769230769231</c:v>
                </c:pt>
                <c:pt idx="11">
                  <c:v>2.1072796934865901</c:v>
                </c:pt>
                <c:pt idx="12">
                  <c:v>2.2900763358778629</c:v>
                </c:pt>
                <c:pt idx="13">
                  <c:v>2.3809523809523814</c:v>
                </c:pt>
                <c:pt idx="14">
                  <c:v>2.6515151515151518</c:v>
                </c:pt>
                <c:pt idx="15">
                  <c:v>2.9190207156308849</c:v>
                </c:pt>
                <c:pt idx="16">
                  <c:v>3.0956848030018764</c:v>
                </c:pt>
                <c:pt idx="17">
                  <c:v>3.2710280373831782</c:v>
                </c:pt>
                <c:pt idx="18">
                  <c:v>3.7037037037037037</c:v>
                </c:pt>
                <c:pt idx="19">
                  <c:v>4.2124542124542117</c:v>
                </c:pt>
                <c:pt idx="20">
                  <c:v>4.5454545454545459</c:v>
                </c:pt>
                <c:pt idx="21">
                  <c:v>4.954954954954955</c:v>
                </c:pt>
                <c:pt idx="22">
                  <c:v>5.3571428571428568</c:v>
                </c:pt>
                <c:pt idx="23">
                  <c:v>5.7522123893805306</c:v>
                </c:pt>
                <c:pt idx="24">
                  <c:v>6.1403508771929829</c:v>
                </c:pt>
                <c:pt idx="25">
                  <c:v>6.5217391304347823</c:v>
                </c:pt>
                <c:pt idx="26">
                  <c:v>6.8965517241379306</c:v>
                </c:pt>
                <c:pt idx="27">
                  <c:v>7.2649572649572649</c:v>
                </c:pt>
                <c:pt idx="28">
                  <c:v>7.6271186440677967</c:v>
                </c:pt>
                <c:pt idx="29">
                  <c:v>7.9831932773109244</c:v>
                </c:pt>
                <c:pt idx="30">
                  <c:v>8.1239530988274691</c:v>
                </c:pt>
                <c:pt idx="31">
                  <c:v>8.2637729549248746</c:v>
                </c:pt>
                <c:pt idx="32">
                  <c:v>8.3333333333333321</c:v>
                </c:pt>
                <c:pt idx="33">
                  <c:v>8.471760797342192</c:v>
                </c:pt>
                <c:pt idx="34">
                  <c:v>8.6092715231788066</c:v>
                </c:pt>
                <c:pt idx="35">
                  <c:v>8.6776859504132187</c:v>
                </c:pt>
                <c:pt idx="36">
                  <c:v>8.8138385502471142</c:v>
                </c:pt>
                <c:pt idx="37">
                  <c:v>9.0163934426229471</c:v>
                </c:pt>
                <c:pt idx="38">
                  <c:v>9.3495934959349558</c:v>
                </c:pt>
                <c:pt idx="39">
                  <c:v>9.7423510466988699</c:v>
                </c:pt>
                <c:pt idx="40">
                  <c:v>10.063897763578272</c:v>
                </c:pt>
                <c:pt idx="41">
                  <c:v>10.317460317460315</c:v>
                </c:pt>
                <c:pt idx="42">
                  <c:v>10.629921259842517</c:v>
                </c:pt>
                <c:pt idx="43">
                  <c:v>10.937499999999996</c:v>
                </c:pt>
                <c:pt idx="44">
                  <c:v>11.240310077519377</c:v>
                </c:pt>
                <c:pt idx="45">
                  <c:v>11.538461538461535</c:v>
                </c:pt>
                <c:pt idx="46">
                  <c:v>12.121212121212118</c:v>
                </c:pt>
                <c:pt idx="47">
                  <c:v>12.742175856929954</c:v>
                </c:pt>
                <c:pt idx="48">
                  <c:v>13.235294117647056</c:v>
                </c:pt>
                <c:pt idx="49">
                  <c:v>13.768115942028983</c:v>
                </c:pt>
                <c:pt idx="50">
                  <c:v>14.285714285714283</c:v>
                </c:pt>
                <c:pt idx="51">
                  <c:v>14.788732394366194</c:v>
                </c:pt>
                <c:pt idx="52">
                  <c:v>15.277777777777775</c:v>
                </c:pt>
                <c:pt idx="53">
                  <c:v>15.753424657534243</c:v>
                </c:pt>
                <c:pt idx="54">
                  <c:v>16.216216216216214</c:v>
                </c:pt>
                <c:pt idx="55">
                  <c:v>16.666666666666664</c:v>
                </c:pt>
                <c:pt idx="56">
                  <c:v>17.105263157894733</c:v>
                </c:pt>
                <c:pt idx="57">
                  <c:v>17.989756722151089</c:v>
                </c:pt>
                <c:pt idx="58">
                  <c:v>18.749999999999996</c:v>
                </c:pt>
                <c:pt idx="59">
                  <c:v>19.512195121951216</c:v>
                </c:pt>
                <c:pt idx="60">
                  <c:v>20.238095238095237</c:v>
                </c:pt>
                <c:pt idx="61">
                  <c:v>20.930232558139537</c:v>
                </c:pt>
                <c:pt idx="62">
                  <c:v>21.59090909090909</c:v>
                </c:pt>
                <c:pt idx="63">
                  <c:v>22.222222222222221</c:v>
                </c:pt>
                <c:pt idx="64">
                  <c:v>22.826086956521738</c:v>
                </c:pt>
                <c:pt idx="65">
                  <c:v>23.404255319148938</c:v>
                </c:pt>
                <c:pt idx="66">
                  <c:v>23.985431841831428</c:v>
                </c:pt>
                <c:pt idx="67">
                  <c:v>24.33264887063655</c:v>
                </c:pt>
                <c:pt idx="68">
                  <c:v>24.696356275303643</c:v>
                </c:pt>
                <c:pt idx="69">
                  <c:v>25</c:v>
                </c:pt>
              </c:numCache>
            </c:numRef>
          </c:xVal>
          <c:yVal>
            <c:numRef>
              <c:f>'Fit Conductivity '!$C$6:$C$75</c:f>
              <c:numCache>
                <c:formatCode>0.00</c:formatCode>
                <c:ptCount val="70"/>
                <c:pt idx="0">
                  <c:v>10.784092562190402</c:v>
                </c:pt>
                <c:pt idx="1">
                  <c:v>25.23279279612375</c:v>
                </c:pt>
                <c:pt idx="2">
                  <c:v>39.566820805978168</c:v>
                </c:pt>
                <c:pt idx="3">
                  <c:v>60.855820986293359</c:v>
                </c:pt>
                <c:pt idx="4">
                  <c:v>67.896277738837412</c:v>
                </c:pt>
                <c:pt idx="5">
                  <c:v>81.894362340948135</c:v>
                </c:pt>
                <c:pt idx="6">
                  <c:v>95.783086907078427</c:v>
                </c:pt>
                <c:pt idx="7">
                  <c:v>102.68683888436756</c:v>
                </c:pt>
                <c:pt idx="8">
                  <c:v>116.41391077692249</c:v>
                </c:pt>
                <c:pt idx="9">
                  <c:v>130.03477708366367</c:v>
                </c:pt>
                <c:pt idx="10">
                  <c:v>150.26962173695455</c:v>
                </c:pt>
                <c:pt idx="11">
                  <c:v>163.63030459495658</c:v>
                </c:pt>
                <c:pt idx="12">
                  <c:v>176.88899748144104</c:v>
                </c:pt>
                <c:pt idx="13">
                  <c:v>183.48046192327178</c:v>
                </c:pt>
                <c:pt idx="14">
                  <c:v>203.10504900162681</c:v>
                </c:pt>
                <c:pt idx="15">
                  <c:v>222.50788822067778</c:v>
                </c:pt>
                <c:pt idx="16">
                  <c:v>235.32176889416914</c:v>
                </c:pt>
                <c:pt idx="17">
                  <c:v>248.03984100904401</c:v>
                </c:pt>
                <c:pt idx="18">
                  <c:v>279.42280155224068</c:v>
                </c:pt>
                <c:pt idx="19">
                  <c:v>316.32304073117592</c:v>
                </c:pt>
                <c:pt idx="20">
                  <c:v>340.47425935270883</c:v>
                </c:pt>
                <c:pt idx="21">
                  <c:v>370.16642461585559</c:v>
                </c:pt>
                <c:pt idx="22">
                  <c:v>399.30268215171992</c:v>
                </c:pt>
                <c:pt idx="23">
                  <c:v>427.84976279806114</c:v>
                </c:pt>
                <c:pt idx="24">
                  <c:v>455.716492349031</c:v>
                </c:pt>
                <c:pt idx="25">
                  <c:v>482.72126683657734</c:v>
                </c:pt>
                <c:pt idx="26">
                  <c:v>508.57332740392093</c:v>
                </c:pt>
                <c:pt idx="27">
                  <c:v>532.89201753599536</c:v>
                </c:pt>
                <c:pt idx="28">
                  <c:v>555.27645325489152</c:v>
                </c:pt>
                <c:pt idx="29">
                  <c:v>575.40969600548294</c:v>
                </c:pt>
                <c:pt idx="30">
                  <c:v>582.79456640505941</c:v>
                </c:pt>
                <c:pt idx="31">
                  <c:v>589.79610295633256</c:v>
                </c:pt>
                <c:pt idx="32">
                  <c:v>593.15516788642174</c:v>
                </c:pt>
                <c:pt idx="33">
                  <c:v>599.59707774667152</c:v>
                </c:pt>
                <c:pt idx="34">
                  <c:v>605.68399963012951</c:v>
                </c:pt>
                <c:pt idx="35">
                  <c:v>608.60037827256929</c:v>
                </c:pt>
                <c:pt idx="36">
                  <c:v>614.19308370728436</c:v>
                </c:pt>
                <c:pt idx="37">
                  <c:v>622.02940031950698</c:v>
                </c:pt>
                <c:pt idx="38">
                  <c:v>633.84188450375552</c:v>
                </c:pt>
                <c:pt idx="39">
                  <c:v>646.4712281497915</c:v>
                </c:pt>
                <c:pt idx="40">
                  <c:v>656.12817267342746</c:v>
                </c:pt>
                <c:pt idx="41">
                  <c:v>663.47934446101112</c:v>
                </c:pt>
                <c:pt idx="42">
                  <c:v>672.35042083779342</c:v>
                </c:pt>
                <c:pt idx="43">
                  <c:v>680.97155056962481</c:v>
                </c:pt>
                <c:pt idx="44">
                  <c:v>689.40646174962671</c:v>
                </c:pt>
                <c:pt idx="45">
                  <c:v>697.68852966239501</c:v>
                </c:pt>
                <c:pt idx="46">
                  <c:v>713.85381377673957</c:v>
                </c:pt>
                <c:pt idx="47">
                  <c:v>731.07179026358517</c:v>
                </c:pt>
                <c:pt idx="48">
                  <c:v>744.74424668332585</c:v>
                </c:pt>
                <c:pt idx="49">
                  <c:v>759.51748658394024</c:v>
                </c:pt>
                <c:pt idx="50">
                  <c:v>773.86862863804652</c:v>
                </c:pt>
                <c:pt idx="51">
                  <c:v>787.81551284210911</c:v>
                </c:pt>
                <c:pt idx="52">
                  <c:v>801.37498357909863</c:v>
                </c:pt>
                <c:pt idx="53">
                  <c:v>814.56296196638959</c:v>
                </c:pt>
                <c:pt idx="54">
                  <c:v>827.3945085053482</c:v>
                </c:pt>
                <c:pt idx="55">
                  <c:v>839.88388046993362</c:v>
                </c:pt>
                <c:pt idx="56">
                  <c:v>852.04458475124056</c:v>
                </c:pt>
                <c:pt idx="57">
                  <c:v>876.56841220714125</c:v>
                </c:pt>
                <c:pt idx="58">
                  <c:v>897.64722580614136</c:v>
                </c:pt>
                <c:pt idx="59">
                  <c:v>918.78015702670518</c:v>
                </c:pt>
                <c:pt idx="60">
                  <c:v>938.90675818914701</c:v>
                </c:pt>
                <c:pt idx="61">
                  <c:v>958.09723836728926</c:v>
                </c:pt>
                <c:pt idx="62">
                  <c:v>976.41542399187938</c:v>
                </c:pt>
                <c:pt idx="63">
                  <c:v>993.91946803315443</c:v>
                </c:pt>
                <c:pt idx="64">
                  <c:v>1010.6624666813307</c:v>
                </c:pt>
                <c:pt idx="65">
                  <c:v>1026.6929973019248</c:v>
                </c:pt>
                <c:pt idx="66">
                  <c:v>1042.8069333888072</c:v>
                </c:pt>
                <c:pt idx="67">
                  <c:v>1052.4340136167189</c:v>
                </c:pt>
                <c:pt idx="68">
                  <c:v>1062.5183126969371</c:v>
                </c:pt>
                <c:pt idx="69">
                  <c:v>1070.937261814765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8E-4E0C-8E2F-778CBD191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740032"/>
        <c:axId val="244740608"/>
      </c:scatterChart>
      <c:valAx>
        <c:axId val="244740032"/>
        <c:scaling>
          <c:orientation val="minMax"/>
          <c:max val="26.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 b="1" i="0" baseline="0">
                    <a:effectLst/>
                  </a:rPr>
                  <a:t>Total surfactant concentration [S]</a:t>
                </a:r>
                <a:r>
                  <a:rPr lang="es-ES" sz="1100" b="1" i="0" baseline="-25000">
                    <a:effectLst/>
                  </a:rPr>
                  <a:t>0</a:t>
                </a:r>
                <a:r>
                  <a:rPr lang="es-ES" sz="1100" b="1" i="0" baseline="0">
                    <a:effectLst/>
                  </a:rPr>
                  <a:t> </a:t>
                </a:r>
                <a:endParaRPr lang="es-ES" sz="11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244740608"/>
        <c:crosses val="autoZero"/>
        <c:crossBetween val="midCat"/>
      </c:valAx>
      <c:valAx>
        <c:axId val="244740608"/>
        <c:scaling>
          <c:orientation val="minMax"/>
          <c:max val="12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 b="1" i="0" baseline="0">
                    <a:effectLst/>
                  </a:rPr>
                  <a:t>k/(uS/cm)</a:t>
                </a:r>
                <a:endParaRPr lang="es-ES" sz="11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44740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'Fit Conductivity '!$D$4</c:f>
              <c:strCache>
                <c:ptCount val="1"/>
                <c:pt idx="0">
                  <c:v>k-kcalc</c:v>
                </c:pt>
              </c:strCache>
            </c:strRef>
          </c:tx>
          <c:spPr>
            <a:ln w="28575">
              <a:noFill/>
            </a:ln>
          </c:spPr>
          <c:xVal>
            <c:numRef>
              <c:f>'Fit Conductivity '!$A$6:$A$75</c:f>
              <c:numCache>
                <c:formatCode>0.00</c:formatCode>
                <c:ptCount val="70"/>
                <c:pt idx="0" formatCode="General">
                  <c:v>0</c:v>
                </c:pt>
                <c:pt idx="1">
                  <c:v>0.19920318725099601</c:v>
                </c:pt>
                <c:pt idx="2">
                  <c:v>0.39682539682539686</c:v>
                </c:pt>
                <c:pt idx="3">
                  <c:v>0.69033530571992108</c:v>
                </c:pt>
                <c:pt idx="4">
                  <c:v>0.78740157480314965</c:v>
                </c:pt>
                <c:pt idx="5">
                  <c:v>0.98039215686274506</c:v>
                </c:pt>
                <c:pt idx="6">
                  <c:v>1.171875</c:v>
                </c:pt>
                <c:pt idx="7">
                  <c:v>1.267056530214425</c:v>
                </c:pt>
                <c:pt idx="8">
                  <c:v>1.4563106796116505</c:v>
                </c:pt>
                <c:pt idx="9">
                  <c:v>1.6441005802707929</c:v>
                </c:pt>
                <c:pt idx="10">
                  <c:v>1.9230769230769231</c:v>
                </c:pt>
                <c:pt idx="11">
                  <c:v>2.1072796934865901</c:v>
                </c:pt>
                <c:pt idx="12">
                  <c:v>2.2900763358778629</c:v>
                </c:pt>
                <c:pt idx="13">
                  <c:v>2.3809523809523814</c:v>
                </c:pt>
                <c:pt idx="14">
                  <c:v>2.6515151515151518</c:v>
                </c:pt>
                <c:pt idx="15">
                  <c:v>2.9190207156308849</c:v>
                </c:pt>
                <c:pt idx="16">
                  <c:v>3.0956848030018764</c:v>
                </c:pt>
                <c:pt idx="17">
                  <c:v>3.2710280373831782</c:v>
                </c:pt>
                <c:pt idx="18">
                  <c:v>3.7037037037037037</c:v>
                </c:pt>
                <c:pt idx="19">
                  <c:v>4.2124542124542117</c:v>
                </c:pt>
                <c:pt idx="20">
                  <c:v>4.5454545454545459</c:v>
                </c:pt>
                <c:pt idx="21">
                  <c:v>4.954954954954955</c:v>
                </c:pt>
                <c:pt idx="22">
                  <c:v>5.3571428571428568</c:v>
                </c:pt>
                <c:pt idx="23">
                  <c:v>5.7522123893805306</c:v>
                </c:pt>
                <c:pt idx="24">
                  <c:v>6.1403508771929829</c:v>
                </c:pt>
                <c:pt idx="25">
                  <c:v>6.5217391304347823</c:v>
                </c:pt>
                <c:pt idx="26">
                  <c:v>6.8965517241379306</c:v>
                </c:pt>
                <c:pt idx="27">
                  <c:v>7.2649572649572649</c:v>
                </c:pt>
                <c:pt idx="28">
                  <c:v>7.6271186440677967</c:v>
                </c:pt>
                <c:pt idx="29">
                  <c:v>7.9831932773109244</c:v>
                </c:pt>
                <c:pt idx="30">
                  <c:v>8.1239530988274691</c:v>
                </c:pt>
                <c:pt idx="31">
                  <c:v>8.2637729549248746</c:v>
                </c:pt>
                <c:pt idx="32">
                  <c:v>8.3333333333333321</c:v>
                </c:pt>
                <c:pt idx="33">
                  <c:v>8.471760797342192</c:v>
                </c:pt>
                <c:pt idx="34">
                  <c:v>8.6092715231788066</c:v>
                </c:pt>
                <c:pt idx="35">
                  <c:v>8.6776859504132187</c:v>
                </c:pt>
                <c:pt idx="36">
                  <c:v>8.8138385502471142</c:v>
                </c:pt>
                <c:pt idx="37">
                  <c:v>9.0163934426229471</c:v>
                </c:pt>
                <c:pt idx="38">
                  <c:v>9.3495934959349558</c:v>
                </c:pt>
                <c:pt idx="39">
                  <c:v>9.7423510466988699</c:v>
                </c:pt>
                <c:pt idx="40">
                  <c:v>10.063897763578272</c:v>
                </c:pt>
                <c:pt idx="41">
                  <c:v>10.317460317460315</c:v>
                </c:pt>
                <c:pt idx="42">
                  <c:v>10.629921259842517</c:v>
                </c:pt>
                <c:pt idx="43">
                  <c:v>10.937499999999996</c:v>
                </c:pt>
                <c:pt idx="44">
                  <c:v>11.240310077519377</c:v>
                </c:pt>
                <c:pt idx="45">
                  <c:v>11.538461538461535</c:v>
                </c:pt>
                <c:pt idx="46">
                  <c:v>12.121212121212118</c:v>
                </c:pt>
                <c:pt idx="47">
                  <c:v>12.742175856929954</c:v>
                </c:pt>
                <c:pt idx="48">
                  <c:v>13.235294117647056</c:v>
                </c:pt>
                <c:pt idx="49">
                  <c:v>13.768115942028983</c:v>
                </c:pt>
                <c:pt idx="50">
                  <c:v>14.285714285714283</c:v>
                </c:pt>
                <c:pt idx="51">
                  <c:v>14.788732394366194</c:v>
                </c:pt>
                <c:pt idx="52">
                  <c:v>15.277777777777775</c:v>
                </c:pt>
                <c:pt idx="53">
                  <c:v>15.753424657534243</c:v>
                </c:pt>
                <c:pt idx="54">
                  <c:v>16.216216216216214</c:v>
                </c:pt>
                <c:pt idx="55">
                  <c:v>16.666666666666664</c:v>
                </c:pt>
                <c:pt idx="56">
                  <c:v>17.105263157894733</c:v>
                </c:pt>
                <c:pt idx="57">
                  <c:v>17.989756722151089</c:v>
                </c:pt>
                <c:pt idx="58">
                  <c:v>18.749999999999996</c:v>
                </c:pt>
                <c:pt idx="59">
                  <c:v>19.512195121951216</c:v>
                </c:pt>
                <c:pt idx="60">
                  <c:v>20.238095238095237</c:v>
                </c:pt>
                <c:pt idx="61">
                  <c:v>20.930232558139537</c:v>
                </c:pt>
                <c:pt idx="62">
                  <c:v>21.59090909090909</c:v>
                </c:pt>
                <c:pt idx="63">
                  <c:v>22.222222222222221</c:v>
                </c:pt>
                <c:pt idx="64">
                  <c:v>22.826086956521738</c:v>
                </c:pt>
                <c:pt idx="65">
                  <c:v>23.404255319148938</c:v>
                </c:pt>
                <c:pt idx="66">
                  <c:v>23.985431841831428</c:v>
                </c:pt>
                <c:pt idx="67">
                  <c:v>24.33264887063655</c:v>
                </c:pt>
                <c:pt idx="68">
                  <c:v>24.696356275303643</c:v>
                </c:pt>
                <c:pt idx="69">
                  <c:v>25</c:v>
                </c:pt>
              </c:numCache>
            </c:numRef>
          </c:xVal>
          <c:yVal>
            <c:numRef>
              <c:f>'Fit Conductivity '!$D$6:$D$75</c:f>
              <c:numCache>
                <c:formatCode>0.000</c:formatCode>
                <c:ptCount val="70"/>
                <c:pt idx="0">
                  <c:v>-7.284092562190402</c:v>
                </c:pt>
                <c:pt idx="1">
                  <c:v>-6.5327927961237506</c:v>
                </c:pt>
                <c:pt idx="2">
                  <c:v>-1.2668208059781705</c:v>
                </c:pt>
                <c:pt idx="3">
                  <c:v>-0.95582098629336087</c:v>
                </c:pt>
                <c:pt idx="4">
                  <c:v>-0.29627773883741781</c:v>
                </c:pt>
                <c:pt idx="5">
                  <c:v>3.1056376590518653</c:v>
                </c:pt>
                <c:pt idx="6">
                  <c:v>1.3169130929215669</c:v>
                </c:pt>
                <c:pt idx="7">
                  <c:v>4.913161115632434</c:v>
                </c:pt>
                <c:pt idx="8">
                  <c:v>-0.41391077692249212</c:v>
                </c:pt>
                <c:pt idx="9">
                  <c:v>1.7652229163363415</c:v>
                </c:pt>
                <c:pt idx="10">
                  <c:v>-6.962173695455931E-2</c:v>
                </c:pt>
                <c:pt idx="11">
                  <c:v>1.4696954050434101</c:v>
                </c:pt>
                <c:pt idx="12">
                  <c:v>2.611002518558962</c:v>
                </c:pt>
                <c:pt idx="13">
                  <c:v>2.4195380767282302</c:v>
                </c:pt>
                <c:pt idx="14">
                  <c:v>3.89495099837319</c:v>
                </c:pt>
                <c:pt idx="15">
                  <c:v>1.4921117793222152</c:v>
                </c:pt>
                <c:pt idx="16">
                  <c:v>3.6782311058308608</c:v>
                </c:pt>
                <c:pt idx="17">
                  <c:v>0.96015899095598911</c:v>
                </c:pt>
                <c:pt idx="18">
                  <c:v>-4.4228015522406849</c:v>
                </c:pt>
                <c:pt idx="19">
                  <c:v>-4.3230407311759222</c:v>
                </c:pt>
                <c:pt idx="20">
                  <c:v>2.5257406472911725</c:v>
                </c:pt>
                <c:pt idx="21">
                  <c:v>5.8335753841444102</c:v>
                </c:pt>
                <c:pt idx="22">
                  <c:v>-5.302682151719921</c:v>
                </c:pt>
                <c:pt idx="23">
                  <c:v>0.15023720193886447</c:v>
                </c:pt>
                <c:pt idx="24">
                  <c:v>-3.7164923490310002</c:v>
                </c:pt>
                <c:pt idx="25">
                  <c:v>-0.72126683657734247</c:v>
                </c:pt>
                <c:pt idx="26">
                  <c:v>-1.5733274039209277</c:v>
                </c:pt>
                <c:pt idx="27">
                  <c:v>0.1079824640046354</c:v>
                </c:pt>
                <c:pt idx="28">
                  <c:v>-0.27645325489152128</c:v>
                </c:pt>
                <c:pt idx="29">
                  <c:v>0.59030399451705762</c:v>
                </c:pt>
                <c:pt idx="30">
                  <c:v>-0.79456640505941323</c:v>
                </c:pt>
                <c:pt idx="31">
                  <c:v>-0.79610295633256101</c:v>
                </c:pt>
                <c:pt idx="32">
                  <c:v>-0.15516788642173651</c:v>
                </c:pt>
                <c:pt idx="33">
                  <c:v>1.4029222533284837</c:v>
                </c:pt>
                <c:pt idx="34">
                  <c:v>-0.68399963012950593</c:v>
                </c:pt>
                <c:pt idx="35">
                  <c:v>0.39962172743071278</c:v>
                </c:pt>
                <c:pt idx="36">
                  <c:v>1.8069162927156412</c:v>
                </c:pt>
                <c:pt idx="37">
                  <c:v>0.9705996804930237</c:v>
                </c:pt>
                <c:pt idx="38">
                  <c:v>-0.84188450375552293</c:v>
                </c:pt>
                <c:pt idx="39">
                  <c:v>-0.47122814979150007</c:v>
                </c:pt>
                <c:pt idx="40">
                  <c:v>-0.12817267342745708</c:v>
                </c:pt>
                <c:pt idx="41">
                  <c:v>0.52065553898887629</c:v>
                </c:pt>
                <c:pt idx="42">
                  <c:v>0.64957916220657808</c:v>
                </c:pt>
                <c:pt idx="43">
                  <c:v>2.0284494303751899</c:v>
                </c:pt>
                <c:pt idx="44">
                  <c:v>1.5935382503732853</c:v>
                </c:pt>
                <c:pt idx="45">
                  <c:v>0.31147033760498744</c:v>
                </c:pt>
                <c:pt idx="46">
                  <c:v>1.146186223260429</c:v>
                </c:pt>
                <c:pt idx="47">
                  <c:v>1.9282097364148285</c:v>
                </c:pt>
                <c:pt idx="48">
                  <c:v>-0.74424668332585497</c:v>
                </c:pt>
                <c:pt idx="49">
                  <c:v>0.48251341605975995</c:v>
                </c:pt>
                <c:pt idx="50">
                  <c:v>0.13137136195348376</c:v>
                </c:pt>
                <c:pt idx="51">
                  <c:v>0.1844871578908851</c:v>
                </c:pt>
                <c:pt idx="52">
                  <c:v>-0.37498357909862534</c:v>
                </c:pt>
                <c:pt idx="53">
                  <c:v>-0.56296196638959373</c:v>
                </c:pt>
                <c:pt idx="54">
                  <c:v>-1.3945085053481989</c:v>
                </c:pt>
                <c:pt idx="55">
                  <c:v>-2.8838804699336151</c:v>
                </c:pt>
                <c:pt idx="56">
                  <c:v>-2.0445847512405635</c:v>
                </c:pt>
                <c:pt idx="57">
                  <c:v>-2.5684122071412503</c:v>
                </c:pt>
                <c:pt idx="58">
                  <c:v>-1.647225806141364</c:v>
                </c:pt>
                <c:pt idx="59">
                  <c:v>-1.7801570267051829</c:v>
                </c:pt>
                <c:pt idx="60">
                  <c:v>-1.9067581891470127</c:v>
                </c:pt>
                <c:pt idx="61">
                  <c:v>-1.0972383672892647</c:v>
                </c:pt>
                <c:pt idx="62">
                  <c:v>1.5845760081206208</c:v>
                </c:pt>
                <c:pt idx="63">
                  <c:v>-1.9194680331544305</c:v>
                </c:pt>
                <c:pt idx="64">
                  <c:v>-2.6624666813306703</c:v>
                </c:pt>
                <c:pt idx="65">
                  <c:v>-1.6929973019248337</c:v>
                </c:pt>
                <c:pt idx="66">
                  <c:v>0.19306661119276214</c:v>
                </c:pt>
                <c:pt idx="67">
                  <c:v>4.5659863832811425</c:v>
                </c:pt>
                <c:pt idx="68">
                  <c:v>4.4816873030629267</c:v>
                </c:pt>
                <c:pt idx="69">
                  <c:v>3.0627381852350481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EE-4273-BAF8-154D6CB3E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760000"/>
        <c:axId val="245760576"/>
      </c:scatterChart>
      <c:valAx>
        <c:axId val="245760000"/>
        <c:scaling>
          <c:orientation val="minMax"/>
          <c:max val="25"/>
        </c:scaling>
        <c:delete val="0"/>
        <c:axPos val="b"/>
        <c:numFmt formatCode="General" sourceLinked="1"/>
        <c:majorTickMark val="out"/>
        <c:minorTickMark val="none"/>
        <c:tickLblPos val="nextTo"/>
        <c:crossAx val="245760576"/>
        <c:crosses val="autoZero"/>
        <c:crossBetween val="midCat"/>
      </c:valAx>
      <c:valAx>
        <c:axId val="24576057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45760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Surface Tension of SDS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'Fit Surface Tension'!$B$4</c:f>
              <c:strCache>
                <c:ptCount val="1"/>
                <c:pt idx="0">
                  <c:v>γ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3"/>
            <c:spPr>
              <a:ln w="9525"/>
            </c:spPr>
          </c:marker>
          <c:xVal>
            <c:numRef>
              <c:f>'Fit Surface Tension'!$A$6:$A$17</c:f>
              <c:numCache>
                <c:formatCode>0</c:formatCode>
                <c:ptCount val="12"/>
                <c:pt idx="0">
                  <c:v>100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1800</c:v>
                </c:pt>
                <c:pt idx="5">
                  <c:v>2000</c:v>
                </c:pt>
                <c:pt idx="6">
                  <c:v>2100</c:v>
                </c:pt>
                <c:pt idx="7">
                  <c:v>2200</c:v>
                </c:pt>
                <c:pt idx="8">
                  <c:v>2300</c:v>
                </c:pt>
                <c:pt idx="9">
                  <c:v>2400</c:v>
                </c:pt>
                <c:pt idx="10">
                  <c:v>2500</c:v>
                </c:pt>
                <c:pt idx="11">
                  <c:v>3000</c:v>
                </c:pt>
              </c:numCache>
            </c:numRef>
          </c:xVal>
          <c:yVal>
            <c:numRef>
              <c:f>'Fit Surface Tension'!$B$6:$B$17</c:f>
              <c:numCache>
                <c:formatCode>General</c:formatCode>
                <c:ptCount val="12"/>
                <c:pt idx="0">
                  <c:v>65.5</c:v>
                </c:pt>
                <c:pt idx="1">
                  <c:v>56.4</c:v>
                </c:pt>
                <c:pt idx="2">
                  <c:v>48.5</c:v>
                </c:pt>
                <c:pt idx="3">
                  <c:v>41.3</c:v>
                </c:pt>
                <c:pt idx="4">
                  <c:v>38.5</c:v>
                </c:pt>
                <c:pt idx="5">
                  <c:v>36.5</c:v>
                </c:pt>
                <c:pt idx="6">
                  <c:v>35.700000000000003</c:v>
                </c:pt>
                <c:pt idx="7">
                  <c:v>34.9</c:v>
                </c:pt>
                <c:pt idx="8">
                  <c:v>34.200000000000003</c:v>
                </c:pt>
                <c:pt idx="9">
                  <c:v>33.9</c:v>
                </c:pt>
                <c:pt idx="10">
                  <c:v>34.200000000000003</c:v>
                </c:pt>
                <c:pt idx="11">
                  <c:v>34.5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A-45F9-8CE7-880A7B7956CE}"/>
            </c:ext>
          </c:extLst>
        </c:ser>
        <c:ser>
          <c:idx val="1"/>
          <c:order val="1"/>
          <c:tx>
            <c:strRef>
              <c:f>'Fit Surface Tension'!$D$4</c:f>
              <c:strCache>
                <c:ptCount val="1"/>
                <c:pt idx="0">
                  <c:v>γcalc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'Fit Surface Tension'!$A$6:$A$17</c:f>
              <c:numCache>
                <c:formatCode>0</c:formatCode>
                <c:ptCount val="12"/>
                <c:pt idx="0">
                  <c:v>100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1800</c:v>
                </c:pt>
                <c:pt idx="5">
                  <c:v>2000</c:v>
                </c:pt>
                <c:pt idx="6">
                  <c:v>2100</c:v>
                </c:pt>
                <c:pt idx="7">
                  <c:v>2200</c:v>
                </c:pt>
                <c:pt idx="8">
                  <c:v>2300</c:v>
                </c:pt>
                <c:pt idx="9">
                  <c:v>2400</c:v>
                </c:pt>
                <c:pt idx="10">
                  <c:v>2500</c:v>
                </c:pt>
                <c:pt idx="11">
                  <c:v>3000</c:v>
                </c:pt>
              </c:numCache>
            </c:numRef>
          </c:xVal>
          <c:yVal>
            <c:numRef>
              <c:f>'Fit Surface Tension'!$D$6:$D$17</c:f>
              <c:numCache>
                <c:formatCode>0.00</c:formatCode>
                <c:ptCount val="12"/>
                <c:pt idx="0">
                  <c:v>65.515927050875916</c:v>
                </c:pt>
                <c:pt idx="1">
                  <c:v>56.44578266478964</c:v>
                </c:pt>
                <c:pt idx="2">
                  <c:v>48.141433097202565</c:v>
                </c:pt>
                <c:pt idx="3">
                  <c:v>41.753557418715658</c:v>
                </c:pt>
                <c:pt idx="4">
                  <c:v>38.523625528341483</c:v>
                </c:pt>
                <c:pt idx="5">
                  <c:v>36.561375034795056</c:v>
                </c:pt>
                <c:pt idx="6">
                  <c:v>35.629793403700972</c:v>
                </c:pt>
                <c:pt idx="7">
                  <c:v>34.728396507238685</c:v>
                </c:pt>
                <c:pt idx="8">
                  <c:v>34.20055866156877</c:v>
                </c:pt>
                <c:pt idx="9">
                  <c:v>34.199838264831847</c:v>
                </c:pt>
                <c:pt idx="10">
                  <c:v>34.199838264831847</c:v>
                </c:pt>
                <c:pt idx="11">
                  <c:v>34.199838264831847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FA-45F9-8CE7-880A7B795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740032"/>
        <c:axId val="244740608"/>
      </c:scatterChart>
      <c:valAx>
        <c:axId val="244740032"/>
        <c:scaling>
          <c:orientation val="minMax"/>
          <c:max val="300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 b="1" i="0" baseline="0">
                    <a:effectLst/>
                  </a:rPr>
                  <a:t>Total surfactant concentration [S]</a:t>
                </a:r>
                <a:r>
                  <a:rPr lang="es-ES" sz="1100" b="1" i="0" baseline="-25000">
                    <a:effectLst/>
                  </a:rPr>
                  <a:t>0</a:t>
                </a:r>
                <a:r>
                  <a:rPr lang="es-ES" sz="1100" b="1" i="0" baseline="0">
                    <a:effectLst/>
                  </a:rPr>
                  <a:t> </a:t>
                </a:r>
                <a:endParaRPr lang="es-ES" sz="1100">
                  <a:effectLst/>
                </a:endParaRP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244740608"/>
        <c:crosses val="autoZero"/>
        <c:crossBetween val="midCat"/>
      </c:valAx>
      <c:valAx>
        <c:axId val="244740608"/>
        <c:scaling>
          <c:orientation val="minMax"/>
          <c:max val="70"/>
          <c:min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l-GR" sz="1100" b="1" i="0" baseline="0">
                    <a:effectLst/>
                  </a:rPr>
                  <a:t>γ</a:t>
                </a:r>
                <a:r>
                  <a:rPr lang="es-ES" sz="1100" b="1" i="0" baseline="0">
                    <a:effectLst/>
                  </a:rPr>
                  <a:t>/(mN/m)</a:t>
                </a:r>
                <a:endParaRPr lang="es-ES" sz="11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44740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'Fit Surface Tension'!$E$4</c:f>
              <c:strCache>
                <c:ptCount val="1"/>
                <c:pt idx="0">
                  <c:v>γ-γcalc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2"/>
          </c:marker>
          <c:xVal>
            <c:numRef>
              <c:f>'Fit Surface Tension'!$A$6:$A$75</c:f>
              <c:numCache>
                <c:formatCode>0</c:formatCode>
                <c:ptCount val="70"/>
                <c:pt idx="0">
                  <c:v>100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1800</c:v>
                </c:pt>
                <c:pt idx="5">
                  <c:v>2000</c:v>
                </c:pt>
                <c:pt idx="6">
                  <c:v>2100</c:v>
                </c:pt>
                <c:pt idx="7">
                  <c:v>2200</c:v>
                </c:pt>
                <c:pt idx="8">
                  <c:v>2300</c:v>
                </c:pt>
                <c:pt idx="9">
                  <c:v>2400</c:v>
                </c:pt>
                <c:pt idx="10">
                  <c:v>2500</c:v>
                </c:pt>
                <c:pt idx="11">
                  <c:v>3000</c:v>
                </c:pt>
              </c:numCache>
            </c:numRef>
          </c:xVal>
          <c:yVal>
            <c:numRef>
              <c:f>'Fit Surface Tension'!$E$6:$E$75</c:f>
              <c:numCache>
                <c:formatCode>0.000</c:formatCode>
                <c:ptCount val="70"/>
                <c:pt idx="0">
                  <c:v>-1.5927050875916393E-2</c:v>
                </c:pt>
                <c:pt idx="1">
                  <c:v>-4.5782664789641103E-2</c:v>
                </c:pt>
                <c:pt idx="2">
                  <c:v>0.35856690279743475</c:v>
                </c:pt>
                <c:pt idx="3">
                  <c:v>-0.45355741871566124</c:v>
                </c:pt>
                <c:pt idx="4">
                  <c:v>-2.3625528341483459E-2</c:v>
                </c:pt>
                <c:pt idx="5">
                  <c:v>-6.1375034795055683E-2</c:v>
                </c:pt>
                <c:pt idx="6">
                  <c:v>7.0206596299030366E-2</c:v>
                </c:pt>
                <c:pt idx="7">
                  <c:v>0.1716034927613137</c:v>
                </c:pt>
                <c:pt idx="8">
                  <c:v>-5.5866156876760442E-4</c:v>
                </c:pt>
                <c:pt idx="9">
                  <c:v>-0.29983826483184828</c:v>
                </c:pt>
                <c:pt idx="10">
                  <c:v>1.6173516815598532E-4</c:v>
                </c:pt>
                <c:pt idx="11">
                  <c:v>0.30016173516815314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F-4D99-99FF-C13F58CCF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760000"/>
        <c:axId val="245760576"/>
      </c:scatterChart>
      <c:valAx>
        <c:axId val="245760000"/>
        <c:scaling>
          <c:orientation val="minMax"/>
          <c:max val="3000"/>
        </c:scaling>
        <c:delete val="0"/>
        <c:axPos val="b"/>
        <c:numFmt formatCode="0" sourceLinked="1"/>
        <c:majorTickMark val="out"/>
        <c:minorTickMark val="none"/>
        <c:tickLblPos val="nextTo"/>
        <c:crossAx val="245760576"/>
        <c:crosses val="autoZero"/>
        <c:crossBetween val="midCat"/>
      </c:valAx>
      <c:valAx>
        <c:axId val="24576057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45760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microsoft.com/office/2007/relationships/hdphoto" Target="../media/hdphoto1.wdp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1.emf"/><Relationship Id="rId1" Type="http://schemas.openxmlformats.org/officeDocument/2006/relationships/image" Target="../media/image3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190500</xdr:rowOff>
    </xdr:from>
    <xdr:to>
      <xdr:col>10</xdr:col>
      <xdr:colOff>666751</xdr:colOff>
      <xdr:row>19</xdr:row>
      <xdr:rowOff>76201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266700</xdr:colOff>
      <xdr:row>0</xdr:row>
      <xdr:rowOff>47625</xdr:rowOff>
    </xdr:from>
    <xdr:ext cx="9332491" cy="2863604"/>
    <xdr:sp macro="" textlink="">
      <xdr:nvSpPr>
        <xdr:cNvPr id="4" name="3 CuadroTexto"/>
        <xdr:cNvSpPr txBox="1"/>
      </xdr:nvSpPr>
      <xdr:spPr>
        <a:xfrm>
          <a:off x="266700" y="47625"/>
          <a:ext cx="9332491" cy="2863604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Demonstration</a:t>
          </a:r>
          <a:r>
            <a:rPr lang="en-GB" sz="12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of the use of the APN Excel functions</a:t>
          </a:r>
        </a:p>
        <a:p>
          <a:endParaRPr lang="en-GB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Excel Function </a:t>
          </a:r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APNS1(cS0 , cmc , r) </a:t>
          </a:r>
          <a:endParaRPr lang="en-GB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'APN Concentration model  which is used by  other derived properties 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'Takes the total surfactant concentration cS0 as input and calculates the monomeric concentration S1  as function of the cmc and the relative transition width r.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'Further information (please cite):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Wajih Al-Soufi, Lucas Piñeiro, Mercedes Novo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A model for monomer and micellar concentrations in surfactant solutions..."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Journal of Colloid and Interface Science, 2012, 370, 102-110, DOI: 10.1016/j.jcis.2011.12.037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'Wajih Al-Soufi, Universidad de Santiago de Compostela, Lugo, Spain, 2015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'http://www.usc.es/fotofqm/en/units/single-molecule-fluorescence/research/model-monomer-and-micellar-concentrations-surfactant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'Distributed under Creative Commons Licence Share Attribution-NonCommercial-ShareAlike 4.0 International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'(CC BY-NC-SA 4.0) http://creativecommons.org/licenses/by-nc-sa/4.0/</a:t>
          </a:r>
          <a:endParaRPr lang="es-ES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2</xdr:row>
          <xdr:rowOff>85725</xdr:rowOff>
        </xdr:from>
        <xdr:to>
          <xdr:col>2</xdr:col>
          <xdr:colOff>704850</xdr:colOff>
          <xdr:row>2</xdr:row>
          <xdr:rowOff>266700</xdr:rowOff>
        </xdr:to>
        <xdr:sp macro="" textlink="">
          <xdr:nvSpPr>
            <xdr:cNvPr id="1027" name="ScrollBar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3</xdr:row>
          <xdr:rowOff>95250</xdr:rowOff>
        </xdr:from>
        <xdr:to>
          <xdr:col>2</xdr:col>
          <xdr:colOff>704850</xdr:colOff>
          <xdr:row>3</xdr:row>
          <xdr:rowOff>276225</xdr:rowOff>
        </xdr:to>
        <xdr:sp macro="" textlink="">
          <xdr:nvSpPr>
            <xdr:cNvPr id="1028" name="ScrollBar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0</xdr:row>
      <xdr:rowOff>47625</xdr:rowOff>
    </xdr:from>
    <xdr:ext cx="7029810" cy="2159053"/>
    <xdr:sp macro="" textlink="">
      <xdr:nvSpPr>
        <xdr:cNvPr id="4" name="3 CuadroTexto"/>
        <xdr:cNvSpPr txBox="1"/>
      </xdr:nvSpPr>
      <xdr:spPr>
        <a:xfrm>
          <a:off x="266700" y="47625"/>
          <a:ext cx="7029810" cy="2159053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Electrical conductivity of a surfactant solution.</a:t>
          </a:r>
          <a:endParaRPr lang="es-ES" sz="1200">
            <a:effectLst/>
          </a:endParaRPr>
        </a:p>
        <a:p>
          <a:endParaRPr lang="en-GB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electrical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conductivity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κ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of a surfactant solution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is calculated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 function of the cmc, the relative transition width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,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slopes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, and the residual solvent conductivity κ</a:t>
          </a:r>
          <a:r>
            <a:rPr lang="en-US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'Further information (please cite):</a:t>
          </a:r>
          <a:endParaRPr lang="es-ES">
            <a:effectLst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Wajih Al-Soufi, Lucas Piñeiro, Mercedes Novo</a:t>
          </a:r>
          <a:endParaRPr lang="es-ES">
            <a:effectLst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A model for monomer and micellar concentrations in surfactant solutions..."</a:t>
          </a:r>
          <a:endParaRPr lang="es-ES">
            <a:effectLst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Journal of Colloid and Interface Science, 2012, 370, 102-110, DOI: 10.1016/j.jcis.2011.12.037</a:t>
          </a:r>
          <a:endParaRPr lang="es-ES">
            <a:effectLst/>
          </a:endParaRPr>
        </a:p>
        <a:p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explicit calculation</a:t>
          </a:r>
          <a:r>
            <a:rPr lang="es-E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of the ecuation  </a:t>
          </a:r>
          <a:r>
            <a:rPr lang="es-ES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= a*S1+b*S0+k0</a:t>
          </a:r>
          <a:endParaRPr lang="es-ES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0</xdr:row>
          <xdr:rowOff>866775</xdr:rowOff>
        </xdr:from>
        <xdr:to>
          <xdr:col>4</xdr:col>
          <xdr:colOff>266700</xdr:colOff>
          <xdr:row>0</xdr:row>
          <xdr:rowOff>1095375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219075</xdr:colOff>
      <xdr:row>2</xdr:row>
      <xdr:rowOff>200024</xdr:rowOff>
    </xdr:from>
    <xdr:to>
      <xdr:col>9</xdr:col>
      <xdr:colOff>1381126</xdr:colOff>
      <xdr:row>19</xdr:row>
      <xdr:rowOff>142874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</xdr:row>
          <xdr:rowOff>38100</xdr:rowOff>
        </xdr:from>
        <xdr:to>
          <xdr:col>2</xdr:col>
          <xdr:colOff>790575</xdr:colOff>
          <xdr:row>2</xdr:row>
          <xdr:rowOff>219075</xdr:rowOff>
        </xdr:to>
        <xdr:sp macro="" textlink="">
          <xdr:nvSpPr>
            <xdr:cNvPr id="3080" name="ScrollBar1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3</xdr:row>
          <xdr:rowOff>38100</xdr:rowOff>
        </xdr:from>
        <xdr:to>
          <xdr:col>2</xdr:col>
          <xdr:colOff>790575</xdr:colOff>
          <xdr:row>3</xdr:row>
          <xdr:rowOff>219075</xdr:rowOff>
        </xdr:to>
        <xdr:sp macro="" textlink="">
          <xdr:nvSpPr>
            <xdr:cNvPr id="3081" name="ScrollBar2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4</xdr:row>
          <xdr:rowOff>38100</xdr:rowOff>
        </xdr:from>
        <xdr:to>
          <xdr:col>2</xdr:col>
          <xdr:colOff>790575</xdr:colOff>
          <xdr:row>4</xdr:row>
          <xdr:rowOff>219075</xdr:rowOff>
        </xdr:to>
        <xdr:sp macro="" textlink="">
          <xdr:nvSpPr>
            <xdr:cNvPr id="3082" name="ScrollBar3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5</xdr:row>
          <xdr:rowOff>38100</xdr:rowOff>
        </xdr:from>
        <xdr:to>
          <xdr:col>2</xdr:col>
          <xdr:colOff>790575</xdr:colOff>
          <xdr:row>5</xdr:row>
          <xdr:rowOff>219075</xdr:rowOff>
        </xdr:to>
        <xdr:sp macro="" textlink="">
          <xdr:nvSpPr>
            <xdr:cNvPr id="3083" name="ScrollBar4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6</xdr:row>
          <xdr:rowOff>38100</xdr:rowOff>
        </xdr:from>
        <xdr:to>
          <xdr:col>2</xdr:col>
          <xdr:colOff>790575</xdr:colOff>
          <xdr:row>6</xdr:row>
          <xdr:rowOff>219075</xdr:rowOff>
        </xdr:to>
        <xdr:sp macro="" textlink="">
          <xdr:nvSpPr>
            <xdr:cNvPr id="3084" name="ScrollBar5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219075</xdr:colOff>
      <xdr:row>20</xdr:row>
      <xdr:rowOff>171450</xdr:rowOff>
    </xdr:from>
    <xdr:to>
      <xdr:col>9</xdr:col>
      <xdr:colOff>1381126</xdr:colOff>
      <xdr:row>39</xdr:row>
      <xdr:rowOff>142876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0</xdr:row>
      <xdr:rowOff>47625</xdr:rowOff>
    </xdr:from>
    <xdr:ext cx="7029810" cy="2159053"/>
    <xdr:sp macro="" textlink="">
      <xdr:nvSpPr>
        <xdr:cNvPr id="2" name="1 CuadroTexto"/>
        <xdr:cNvSpPr txBox="1"/>
      </xdr:nvSpPr>
      <xdr:spPr>
        <a:xfrm>
          <a:off x="266700" y="47625"/>
          <a:ext cx="7029810" cy="2159053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Conductivity of a surfactant solution.</a:t>
          </a:r>
          <a:endParaRPr lang="es-ES" sz="1200">
            <a:effectLst/>
          </a:endParaRPr>
        </a:p>
        <a:p>
          <a:endParaRPr lang="en-GB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electrical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conductivity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κ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of a surfactant solution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is calculated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 function of the cmc, the relative transition width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,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slopes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, and the residual solvent conductivity κ</a:t>
          </a:r>
          <a:r>
            <a:rPr lang="en-US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'Further information (please cite):</a:t>
          </a:r>
          <a:endParaRPr lang="es-ES">
            <a:effectLst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Wajih Al-Soufi, Lucas Piñeiro, Mercedes Novo</a:t>
          </a:r>
          <a:endParaRPr lang="es-ES">
            <a:effectLst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A model for monomer and micellar concentrations in surfactant solutions..."</a:t>
          </a:r>
          <a:endParaRPr lang="es-ES">
            <a:effectLst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Journal of Colloid and Interface Science, 2012, 370, 102-110, DOI: 10.1016/j.jcis.2011.12.037</a:t>
          </a:r>
          <a:endParaRPr lang="es-ES">
            <a:effectLst/>
          </a:endParaRPr>
        </a:p>
        <a:p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direct calculation with function =</a:t>
          </a:r>
          <a:r>
            <a:rPr lang="es-E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APNConductivity(S0,cmc,rr,a,b,k0)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0</xdr:row>
          <xdr:rowOff>866775</xdr:rowOff>
        </xdr:from>
        <xdr:to>
          <xdr:col>4</xdr:col>
          <xdr:colOff>266700</xdr:colOff>
          <xdr:row>0</xdr:row>
          <xdr:rowOff>1095375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323849</xdr:colOff>
      <xdr:row>3</xdr:row>
      <xdr:rowOff>9524</xdr:rowOff>
    </xdr:from>
    <xdr:to>
      <xdr:col>9</xdr:col>
      <xdr:colOff>600074</xdr:colOff>
      <xdr:row>19</xdr:row>
      <xdr:rowOff>180974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</xdr:row>
          <xdr:rowOff>38100</xdr:rowOff>
        </xdr:from>
        <xdr:to>
          <xdr:col>2</xdr:col>
          <xdr:colOff>790575</xdr:colOff>
          <xdr:row>2</xdr:row>
          <xdr:rowOff>219075</xdr:rowOff>
        </xdr:to>
        <xdr:sp macro="" textlink="">
          <xdr:nvSpPr>
            <xdr:cNvPr id="7170" name="ScrollBar1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3</xdr:row>
          <xdr:rowOff>38100</xdr:rowOff>
        </xdr:from>
        <xdr:to>
          <xdr:col>2</xdr:col>
          <xdr:colOff>790575</xdr:colOff>
          <xdr:row>3</xdr:row>
          <xdr:rowOff>219075</xdr:rowOff>
        </xdr:to>
        <xdr:sp macro="" textlink="">
          <xdr:nvSpPr>
            <xdr:cNvPr id="7171" name="ScrollBar2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4</xdr:row>
          <xdr:rowOff>38100</xdr:rowOff>
        </xdr:from>
        <xdr:to>
          <xdr:col>2</xdr:col>
          <xdr:colOff>790575</xdr:colOff>
          <xdr:row>4</xdr:row>
          <xdr:rowOff>219075</xdr:rowOff>
        </xdr:to>
        <xdr:sp macro="" textlink="">
          <xdr:nvSpPr>
            <xdr:cNvPr id="7172" name="ScrollBar3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5</xdr:row>
          <xdr:rowOff>38100</xdr:rowOff>
        </xdr:from>
        <xdr:to>
          <xdr:col>2</xdr:col>
          <xdr:colOff>790575</xdr:colOff>
          <xdr:row>5</xdr:row>
          <xdr:rowOff>219075</xdr:rowOff>
        </xdr:to>
        <xdr:sp macro="" textlink="">
          <xdr:nvSpPr>
            <xdr:cNvPr id="7173" name="ScrollBar4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6</xdr:row>
          <xdr:rowOff>38100</xdr:rowOff>
        </xdr:from>
        <xdr:to>
          <xdr:col>2</xdr:col>
          <xdr:colOff>790575</xdr:colOff>
          <xdr:row>6</xdr:row>
          <xdr:rowOff>219075</xdr:rowOff>
        </xdr:to>
        <xdr:sp macro="" textlink="">
          <xdr:nvSpPr>
            <xdr:cNvPr id="7174" name="ScrollBar5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6531429" y="2639785"/>
    <xdr:ext cx="6327321" cy="4667252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7</xdr:col>
      <xdr:colOff>258534</xdr:colOff>
      <xdr:row>27</xdr:row>
      <xdr:rowOff>36738</xdr:rowOff>
    </xdr:from>
    <xdr:to>
      <xdr:col>15</xdr:col>
      <xdr:colOff>503464</xdr:colOff>
      <xdr:row>42</xdr:row>
      <xdr:rowOff>40822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47625</xdr:rowOff>
    </xdr:from>
    <xdr:ext cx="10392012" cy="2346925"/>
    <xdr:sp macro="" textlink="">
      <xdr:nvSpPr>
        <xdr:cNvPr id="6" name="5 CuadroTexto"/>
        <xdr:cNvSpPr txBox="1"/>
      </xdr:nvSpPr>
      <xdr:spPr>
        <a:xfrm>
          <a:off x="0" y="47625"/>
          <a:ext cx="10392012" cy="2346925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Demonstration</a:t>
          </a:r>
          <a:r>
            <a:rPr lang="en-GB" sz="12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of the use of the APN Excel functions for data fitting with Solver</a:t>
          </a:r>
        </a:p>
        <a:p>
          <a:endParaRPr lang="en-GB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Electrical conductivity of a surfactant solution.</a:t>
          </a:r>
        </a:p>
        <a:p>
          <a:endParaRPr lang="en-US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electrical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conductivity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κ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of a surfactant solution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is calculated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 function of the cmc, the relative transition width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, the slopes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, and the residual solvent conductivity κ</a:t>
          </a:r>
          <a:r>
            <a:rPr lang="en-US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'Further information (please cite): ' Wajih Al-Soufi, Lucas Piñeiro, Mercedes Novo ' A model for monomer and micellar concentrations in surfactant solutions..." </a:t>
          </a: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Journal of Colloid and Interface Science, 2012, 370, 102-110, DOI: 10.1016/j.jcis.2011.12.037</a:t>
          </a:r>
        </a:p>
        <a:p>
          <a:endParaRPr lang="en-GB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Solver  in data -menu (activate as add-in). Use as objective (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target cell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) the value of "ChiSqr" (I10, orange) and as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variable cells 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values of the parameter (I4-I8, violet).</a:t>
          </a:r>
        </a:p>
        <a:p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Keep in mind that the fit of the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cmc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of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require enough points near the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cmc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 </a:t>
          </a:r>
          <a:b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Try also to fit with a fixed value of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= 0.1 (in order to fix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exclude its value as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variable cell in the solver).</a:t>
          </a:r>
          <a:endParaRPr lang="es-ES">
            <a:effectLst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247650</xdr:colOff>
          <xdr:row>0</xdr:row>
          <xdr:rowOff>990600</xdr:rowOff>
        </xdr:from>
        <xdr:to>
          <xdr:col>3</xdr:col>
          <xdr:colOff>714375</xdr:colOff>
          <xdr:row>0</xdr:row>
          <xdr:rowOff>1257300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111579</xdr:colOff>
      <xdr:row>44</xdr:row>
      <xdr:rowOff>129881</xdr:rowOff>
    </xdr:from>
    <xdr:to>
      <xdr:col>14</xdr:col>
      <xdr:colOff>178253</xdr:colOff>
      <xdr:row>73</xdr:row>
      <xdr:rowOff>71917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72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745186" y="10811488"/>
          <a:ext cx="5400674" cy="546653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7407729" y="2877909"/>
    <xdr:ext cx="5898696" cy="442776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8</xdr:col>
      <xdr:colOff>125184</xdr:colOff>
      <xdr:row>24</xdr:row>
      <xdr:rowOff>112938</xdr:rowOff>
    </xdr:from>
    <xdr:to>
      <xdr:col>15</xdr:col>
      <xdr:colOff>695325</xdr:colOff>
      <xdr:row>35</xdr:row>
      <xdr:rowOff>57150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19050</xdr:rowOff>
    </xdr:from>
    <xdr:ext cx="10224850" cy="2691378"/>
    <xdr:sp macro="" textlink="">
      <xdr:nvSpPr>
        <xdr:cNvPr id="4" name="5 CuadroTexto"/>
        <xdr:cNvSpPr txBox="1"/>
      </xdr:nvSpPr>
      <xdr:spPr>
        <a:xfrm>
          <a:off x="0" y="19050"/>
          <a:ext cx="10224850" cy="2691378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Demonstration</a:t>
          </a:r>
          <a:r>
            <a:rPr lang="en-GB" sz="12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of the use of the APN Excel functions for data fitting with Solver</a:t>
          </a:r>
        </a:p>
        <a:p>
          <a:endParaRPr lang="en-GB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Surface tension</a:t>
          </a:r>
        </a:p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surface tension of a surfactant solution can be approximately described by the Szyszkowski equation</a:t>
          </a:r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with the adsorption equilibrium constant Kad, the surface tension of the solvent </a:t>
          </a:r>
          <a:r>
            <a:rPr lang="el-GR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γ</a:t>
          </a:r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, and the constant a. </a:t>
          </a:r>
        </a:p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 contrast to monomers, micelles are not surface active. Therefore we use [S</a:t>
          </a:r>
          <a:r>
            <a:rPr lang="en-US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] as concentration which defines the surface tension. </a:t>
          </a:r>
        </a:p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Surface tension is not affected by variations in the aggregation number </a:t>
          </a:r>
          <a:r>
            <a:rPr lang="en-U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en-U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surface tension data of SDS solutions at 20ºC were obtained by Watanabe et al. (K. Watanabe, S. Niwa, Y.H. Mori, Journal of Chemical &amp; Engineering Data. 50 (2005) 1672.)</a:t>
          </a:r>
        </a:p>
        <a:p>
          <a:endParaRPr lang="es-E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'Further information (please cite): ' Wajih Al-Soufi, Lucas Piñeiro, Mercedes Novo ' A model for monomer and micellar concentrations in surfactant solutions..." </a:t>
          </a: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' Journal of Colloid and Interface Science, 2012, 370, 102-110, DOI: 10.1016/j.jcis.2011.12.037</a:t>
          </a:r>
        </a:p>
        <a:p>
          <a:endParaRPr lang="en-GB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Solver  in data -menu (activate as add-in). Use as objective (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target cell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) the value of "ChiSqr" (I10, orange) and as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variable cells </a:t>
          </a: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values of the parameter (I4-I8, violet).</a:t>
          </a:r>
        </a:p>
        <a:p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Keep in mind that the fit of the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cmc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 of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require enough points near the </a:t>
          </a:r>
          <a:r>
            <a:rPr lang="en-GB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cmc</a:t>
          </a:r>
          <a:r>
            <a:rPr lang="en-GB" sz="11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es-ES">
            <a:effectLst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457200</xdr:colOff>
          <xdr:row>0</xdr:row>
          <xdr:rowOff>552450</xdr:rowOff>
        </xdr:from>
        <xdr:to>
          <xdr:col>8</xdr:col>
          <xdr:colOff>361950</xdr:colOff>
          <xdr:row>0</xdr:row>
          <xdr:rowOff>781050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NModel_Excel_Add-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NModel"/>
      <sheetName val="Diego01x01_0mMNaCl"/>
    </sheetNames>
    <definedNames>
      <definedName name="APNConductivity"/>
      <definedName name="APNS1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image" Target="../media/image6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12" Type="http://schemas.openxmlformats.org/officeDocument/2006/relationships/control" Target="../activeX/activeX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3.xml"/><Relationship Id="rId11" Type="http://schemas.openxmlformats.org/officeDocument/2006/relationships/image" Target="../media/image5.emf"/><Relationship Id="rId5" Type="http://schemas.openxmlformats.org/officeDocument/2006/relationships/image" Target="../media/image3.emf"/><Relationship Id="rId15" Type="http://schemas.openxmlformats.org/officeDocument/2006/relationships/image" Target="../media/image7.emf"/><Relationship Id="rId10" Type="http://schemas.openxmlformats.org/officeDocument/2006/relationships/control" Target="../activeX/activeX5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2.emf"/><Relationship Id="rId14" Type="http://schemas.openxmlformats.org/officeDocument/2006/relationships/control" Target="../activeX/activeX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9.xml"/><Relationship Id="rId13" Type="http://schemas.openxmlformats.org/officeDocument/2006/relationships/image" Target="../media/image6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.emf"/><Relationship Id="rId12" Type="http://schemas.openxmlformats.org/officeDocument/2006/relationships/control" Target="../activeX/activeX1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8.xml"/><Relationship Id="rId11" Type="http://schemas.openxmlformats.org/officeDocument/2006/relationships/image" Target="../media/image5.emf"/><Relationship Id="rId5" Type="http://schemas.openxmlformats.org/officeDocument/2006/relationships/image" Target="../media/image3.emf"/><Relationship Id="rId15" Type="http://schemas.openxmlformats.org/officeDocument/2006/relationships/image" Target="../media/image7.emf"/><Relationship Id="rId10" Type="http://schemas.openxmlformats.org/officeDocument/2006/relationships/control" Target="../activeX/activeX10.xml"/><Relationship Id="rId4" Type="http://schemas.openxmlformats.org/officeDocument/2006/relationships/oleObject" Target="../embeddings/oleObject2.bin"/><Relationship Id="rId9" Type="http://schemas.openxmlformats.org/officeDocument/2006/relationships/image" Target="../media/image8.emf"/><Relationship Id="rId14" Type="http://schemas.openxmlformats.org/officeDocument/2006/relationships/control" Target="../activeX/activeX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0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7">
    <tabColor rgb="FFFFC000"/>
  </sheetPr>
  <dimension ref="A1:L107"/>
  <sheetViews>
    <sheetView zoomScaleNormal="100" workbookViewId="0">
      <selection activeCell="B7" sqref="B7"/>
    </sheetView>
  </sheetViews>
  <sheetFormatPr baseColWidth="10" defaultRowHeight="15" x14ac:dyDescent="0.25"/>
  <cols>
    <col min="1" max="1" width="9.7109375" style="3" customWidth="1"/>
    <col min="2" max="3" width="11.85546875" style="3" bestFit="1" customWidth="1"/>
    <col min="4" max="4" width="11.42578125" style="3"/>
    <col min="8" max="8" width="11.85546875" bestFit="1" customWidth="1"/>
    <col min="12" max="12" width="20.85546875" customWidth="1"/>
  </cols>
  <sheetData>
    <row r="1" spans="1:12" s="20" customFormat="1" ht="235.5" customHeight="1" x14ac:dyDescent="0.25">
      <c r="A1" s="2"/>
      <c r="B1" s="2"/>
      <c r="C1" s="2"/>
      <c r="D1" s="2"/>
      <c r="E1" s="1"/>
      <c r="F1" s="1"/>
      <c r="G1" s="1"/>
      <c r="H1" s="1"/>
      <c r="I1" s="1"/>
      <c r="J1" s="1"/>
      <c r="K1" s="1"/>
      <c r="L1" s="1"/>
    </row>
    <row r="2" spans="1:12" ht="15.75" x14ac:dyDescent="0.25">
      <c r="A2" s="19" t="s">
        <v>9</v>
      </c>
      <c r="B2" s="4"/>
      <c r="C2" s="4"/>
      <c r="D2" s="23"/>
      <c r="E2" s="24"/>
      <c r="F2" s="24"/>
      <c r="G2" s="24"/>
      <c r="H2" s="24"/>
      <c r="I2" s="24"/>
      <c r="J2" s="24"/>
      <c r="K2" s="24"/>
      <c r="L2" s="24"/>
    </row>
    <row r="3" spans="1:12" ht="24" customHeight="1" x14ac:dyDescent="0.25">
      <c r="A3" s="21" t="s">
        <v>19</v>
      </c>
      <c r="B3" s="22">
        <v>8</v>
      </c>
      <c r="C3" s="22"/>
      <c r="D3" s="25"/>
      <c r="E3" s="24"/>
      <c r="F3" s="24"/>
      <c r="G3" s="24"/>
      <c r="H3" s="24"/>
      <c r="I3" s="24"/>
      <c r="J3" s="24"/>
      <c r="K3" s="24"/>
      <c r="L3" s="24"/>
    </row>
    <row r="4" spans="1:12" ht="27" customHeight="1" x14ac:dyDescent="0.25">
      <c r="A4" s="21" t="s">
        <v>5</v>
      </c>
      <c r="B4" s="22">
        <f>C4/100</f>
        <v>0.1</v>
      </c>
      <c r="C4" s="22">
        <v>10</v>
      </c>
      <c r="D4" s="25"/>
      <c r="E4" s="24"/>
      <c r="F4" s="24"/>
      <c r="G4" s="24"/>
      <c r="H4" s="24"/>
      <c r="I4" s="24"/>
      <c r="J4" s="24"/>
      <c r="K4" s="24"/>
      <c r="L4" s="24"/>
    </row>
    <row r="5" spans="1:12" x14ac:dyDescent="0.25">
      <c r="A5" s="5" t="s">
        <v>8</v>
      </c>
      <c r="B5" s="6"/>
      <c r="C5" s="6"/>
      <c r="D5" s="26"/>
      <c r="E5" s="24"/>
      <c r="F5" s="24"/>
      <c r="G5" s="24"/>
      <c r="H5" s="24"/>
      <c r="I5" s="24"/>
      <c r="J5" s="24"/>
      <c r="K5" s="24"/>
      <c r="L5" s="24"/>
    </row>
    <row r="6" spans="1:12" x14ac:dyDescent="0.25">
      <c r="A6" s="5" t="s">
        <v>3</v>
      </c>
      <c r="B6" s="5" t="s">
        <v>6</v>
      </c>
      <c r="C6" s="5" t="s">
        <v>7</v>
      </c>
      <c r="D6" s="26"/>
      <c r="E6" s="24"/>
      <c r="F6" s="24"/>
      <c r="G6" s="24">
        <f>cmc</f>
        <v>8</v>
      </c>
      <c r="H6" s="24">
        <v>0</v>
      </c>
      <c r="I6" s="24"/>
      <c r="J6" s="24"/>
      <c r="K6" s="24"/>
      <c r="L6" s="24"/>
    </row>
    <row r="7" spans="1:12" x14ac:dyDescent="0.25">
      <c r="A7" s="7">
        <v>0</v>
      </c>
      <c r="B7" s="8">
        <f>[1]!APNS1(A7,$B$3,$B$4)</f>
        <v>0</v>
      </c>
      <c r="C7" s="8">
        <f>A7-B7</f>
        <v>0</v>
      </c>
      <c r="D7" s="26"/>
      <c r="E7" s="24"/>
      <c r="F7" s="24"/>
      <c r="G7" s="24">
        <f>cmc</f>
        <v>8</v>
      </c>
      <c r="H7" s="24">
        <v>10</v>
      </c>
      <c r="I7" s="24"/>
      <c r="J7" s="24"/>
      <c r="K7" s="24"/>
      <c r="L7" s="24"/>
    </row>
    <row r="8" spans="1:12" x14ac:dyDescent="0.25">
      <c r="A8" s="7">
        <v>0.2</v>
      </c>
      <c r="B8" s="8">
        <f>[1]!APNS1(A8,$B$3,$B$4)</f>
        <v>0.2</v>
      </c>
      <c r="C8" s="8">
        <f t="shared" ref="C8:C24" si="0">A8-B8</f>
        <v>0</v>
      </c>
      <c r="D8" s="26"/>
      <c r="E8" s="24"/>
      <c r="F8" s="24"/>
      <c r="G8" s="24"/>
      <c r="H8" s="24"/>
      <c r="I8" s="24"/>
      <c r="J8" s="24"/>
      <c r="K8" s="24"/>
      <c r="L8" s="24"/>
    </row>
    <row r="9" spans="1:12" x14ac:dyDescent="0.25">
      <c r="A9" s="7">
        <v>0.4</v>
      </c>
      <c r="B9" s="8">
        <f>[1]!APNS1(A9,$B$3,$B$4)</f>
        <v>0.4</v>
      </c>
      <c r="C9" s="8">
        <f t="shared" si="0"/>
        <v>0</v>
      </c>
      <c r="D9" s="26"/>
      <c r="E9" s="24"/>
      <c r="F9" s="24"/>
      <c r="G9" s="24"/>
      <c r="H9" s="24"/>
      <c r="I9" s="24"/>
      <c r="J9" s="24"/>
      <c r="K9" s="24"/>
      <c r="L9" s="24"/>
    </row>
    <row r="10" spans="1:12" x14ac:dyDescent="0.25">
      <c r="A10" s="7">
        <v>0.6</v>
      </c>
      <c r="B10" s="8">
        <f>[1]!APNS1(A10,$B$3,$B$4)</f>
        <v>0.6</v>
      </c>
      <c r="C10" s="8">
        <f t="shared" si="0"/>
        <v>0</v>
      </c>
      <c r="D10" s="26"/>
      <c r="E10" s="24"/>
      <c r="F10" s="24"/>
      <c r="G10" s="24"/>
      <c r="H10" s="24"/>
      <c r="I10" s="24"/>
      <c r="J10" s="24"/>
      <c r="K10" s="24"/>
      <c r="L10" s="24"/>
    </row>
    <row r="11" spans="1:12" x14ac:dyDescent="0.25">
      <c r="A11" s="7">
        <v>0.8</v>
      </c>
      <c r="B11" s="8">
        <f>[1]!APNS1(A11,$B$3,$B$4)</f>
        <v>0.8</v>
      </c>
      <c r="C11" s="8">
        <f t="shared" si="0"/>
        <v>0</v>
      </c>
      <c r="D11" s="26"/>
      <c r="E11" s="24"/>
      <c r="F11" s="24"/>
      <c r="G11" s="24"/>
      <c r="H11" s="24"/>
      <c r="I11" s="24"/>
      <c r="J11" s="24"/>
      <c r="K11" s="24"/>
      <c r="L11" s="24"/>
    </row>
    <row r="12" spans="1:12" x14ac:dyDescent="0.25">
      <c r="A12" s="7">
        <v>1</v>
      </c>
      <c r="B12" s="8">
        <f>[1]!APNS1(A12,$B$3,$B$4)</f>
        <v>1</v>
      </c>
      <c r="C12" s="8">
        <f t="shared" si="0"/>
        <v>0</v>
      </c>
      <c r="D12" s="26"/>
      <c r="E12" s="24"/>
      <c r="F12" s="24"/>
      <c r="G12" s="24"/>
      <c r="H12" s="24"/>
      <c r="I12" s="24"/>
      <c r="J12" s="24"/>
      <c r="K12" s="24"/>
      <c r="L12" s="24"/>
    </row>
    <row r="13" spans="1:12" x14ac:dyDescent="0.25">
      <c r="A13" s="7">
        <v>1.2</v>
      </c>
      <c r="B13" s="8">
        <f>[1]!APNS1(A13,$B$3,$B$4)</f>
        <v>1.2</v>
      </c>
      <c r="C13" s="8">
        <f t="shared" si="0"/>
        <v>0</v>
      </c>
      <c r="D13" s="26"/>
      <c r="E13" s="24"/>
      <c r="F13" s="24"/>
      <c r="G13" s="24"/>
      <c r="H13" s="24"/>
      <c r="I13" s="24"/>
      <c r="J13" s="24"/>
      <c r="K13" s="24"/>
      <c r="L13" s="24"/>
    </row>
    <row r="14" spans="1:12" x14ac:dyDescent="0.25">
      <c r="A14" s="7">
        <v>1.4</v>
      </c>
      <c r="B14" s="8">
        <f>[1]!APNS1(A14,$B$3,$B$4)</f>
        <v>1.3999999999999997</v>
      </c>
      <c r="C14" s="8">
        <f t="shared" si="0"/>
        <v>0</v>
      </c>
      <c r="D14" s="26"/>
      <c r="E14" s="24"/>
      <c r="F14" s="24"/>
      <c r="G14" s="24"/>
      <c r="H14" s="24"/>
      <c r="I14" s="24"/>
      <c r="J14" s="24"/>
      <c r="K14" s="24"/>
      <c r="L14" s="24"/>
    </row>
    <row r="15" spans="1:12" x14ac:dyDescent="0.25">
      <c r="A15" s="7">
        <v>1.6</v>
      </c>
      <c r="B15" s="8">
        <f>[1]!APNS1(A15,$B$3,$B$4)</f>
        <v>1.5999999999999999</v>
      </c>
      <c r="C15" s="8">
        <f t="shared" si="0"/>
        <v>0</v>
      </c>
      <c r="D15" s="26"/>
      <c r="E15" s="24"/>
      <c r="F15" s="24"/>
      <c r="G15" s="24"/>
      <c r="H15" s="24"/>
      <c r="I15" s="24"/>
      <c r="J15" s="24"/>
      <c r="K15" s="24"/>
      <c r="L15" s="24"/>
    </row>
    <row r="16" spans="1:12" x14ac:dyDescent="0.25">
      <c r="A16" s="7">
        <v>1.8</v>
      </c>
      <c r="B16" s="8">
        <f>[1]!APNS1(A16,$B$3,$B$4)</f>
        <v>1.8</v>
      </c>
      <c r="C16" s="8">
        <f t="shared" si="0"/>
        <v>0</v>
      </c>
      <c r="D16" s="26"/>
      <c r="E16" s="24"/>
      <c r="F16" s="24"/>
      <c r="G16" s="24"/>
      <c r="H16" s="24"/>
      <c r="I16" s="24"/>
      <c r="J16" s="24"/>
      <c r="K16" s="24"/>
      <c r="L16" s="24"/>
    </row>
    <row r="17" spans="1:12" x14ac:dyDescent="0.25">
      <c r="A17" s="7">
        <v>2</v>
      </c>
      <c r="B17" s="8">
        <f>[1]!APNS1(A17,$B$3,$B$4)</f>
        <v>1.9999999999999984</v>
      </c>
      <c r="C17" s="8">
        <f t="shared" si="0"/>
        <v>0</v>
      </c>
      <c r="D17" s="26"/>
      <c r="E17" s="24"/>
      <c r="F17" s="24"/>
      <c r="G17" s="24"/>
      <c r="H17" s="24"/>
      <c r="I17" s="24"/>
      <c r="J17" s="24"/>
      <c r="K17" s="24"/>
      <c r="L17" s="24"/>
    </row>
    <row r="18" spans="1:12" x14ac:dyDescent="0.25">
      <c r="A18" s="7">
        <v>2.2000000000000002</v>
      </c>
      <c r="B18" s="8">
        <f>[1]!APNS1(A18,$B$3,$B$4)</f>
        <v>2.1999999999999869</v>
      </c>
      <c r="C18" s="8">
        <f t="shared" si="0"/>
        <v>1.3322676295501878E-14</v>
      </c>
      <c r="D18" s="26"/>
      <c r="E18" s="24"/>
      <c r="F18" s="24"/>
      <c r="G18" s="24"/>
      <c r="H18" s="24"/>
      <c r="I18" s="24"/>
      <c r="J18" s="24"/>
      <c r="K18" s="24"/>
      <c r="L18" s="24"/>
    </row>
    <row r="19" spans="1:12" x14ac:dyDescent="0.25">
      <c r="A19" s="7">
        <v>2.4</v>
      </c>
      <c r="B19" s="8">
        <f>[1]!APNS1(A19,$B$3,$B$4)</f>
        <v>2.3999999999999058</v>
      </c>
      <c r="C19" s="8">
        <f t="shared" si="0"/>
        <v>9.4146912488213275E-14</v>
      </c>
      <c r="D19" s="26"/>
      <c r="E19" s="24"/>
      <c r="F19" s="24"/>
      <c r="G19" s="24"/>
      <c r="H19" s="24"/>
      <c r="I19" s="24"/>
      <c r="J19" s="24"/>
      <c r="K19" s="24"/>
      <c r="L19" s="24"/>
    </row>
    <row r="20" spans="1:12" x14ac:dyDescent="0.25">
      <c r="A20" s="7">
        <v>2.6</v>
      </c>
      <c r="B20" s="8">
        <f>[1]!APNS1(A20,$B$3,$B$4)</f>
        <v>2.5999999999993855</v>
      </c>
      <c r="C20" s="8">
        <f t="shared" si="0"/>
        <v>6.1461946643248666E-13</v>
      </c>
      <c r="D20" s="26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A21" s="7">
        <v>2.8</v>
      </c>
      <c r="B21" s="8">
        <f>[1]!APNS1(A21,$B$3,$B$4)</f>
        <v>2.7999999999962966</v>
      </c>
      <c r="C21" s="8">
        <f t="shared" si="0"/>
        <v>3.7032599209396722E-12</v>
      </c>
      <c r="D21" s="26"/>
      <c r="E21" s="24"/>
      <c r="F21" s="24"/>
      <c r="G21" s="24"/>
      <c r="H21" s="24"/>
      <c r="I21" s="24"/>
      <c r="J21" s="24"/>
      <c r="K21" s="24"/>
      <c r="L21" s="24"/>
    </row>
    <row r="22" spans="1:12" x14ac:dyDescent="0.25">
      <c r="A22" s="7">
        <v>3</v>
      </c>
      <c r="B22" s="8">
        <f>[1]!APNS1(A22,$B$3,$B$4)</f>
        <v>2.9999999999792677</v>
      </c>
      <c r="C22" s="8">
        <f t="shared" si="0"/>
        <v>2.0732304761850173E-11</v>
      </c>
      <c r="D22" s="26"/>
      <c r="E22" s="24"/>
      <c r="F22" s="24"/>
      <c r="G22" s="24"/>
      <c r="H22" s="24"/>
      <c r="I22" s="24"/>
      <c r="J22" s="24"/>
      <c r="K22" s="24"/>
      <c r="L22" s="24"/>
    </row>
    <row r="23" spans="1:12" x14ac:dyDescent="0.25">
      <c r="A23" s="7">
        <v>3.2</v>
      </c>
      <c r="B23" s="8">
        <f>[1]!APNS1(A23,$B$3,$B$4)</f>
        <v>3.1999999998918791</v>
      </c>
      <c r="C23" s="8">
        <f t="shared" si="0"/>
        <v>1.0812106765456519E-10</v>
      </c>
      <c r="D23" s="26"/>
      <c r="E23" s="24"/>
      <c r="F23" s="24"/>
      <c r="G23" s="24"/>
      <c r="H23" s="24"/>
      <c r="I23" s="24"/>
      <c r="J23" s="24"/>
      <c r="K23" s="24"/>
      <c r="L23" s="24"/>
    </row>
    <row r="24" spans="1:12" x14ac:dyDescent="0.25">
      <c r="A24" s="7">
        <v>3.4</v>
      </c>
      <c r="B24" s="8">
        <f>[1]!APNS1(A24,$B$3,$B$4)</f>
        <v>3.3999999994735308</v>
      </c>
      <c r="C24" s="8">
        <f t="shared" si="0"/>
        <v>5.2646909054487878E-10</v>
      </c>
      <c r="D24" s="26"/>
      <c r="E24" s="24"/>
      <c r="F24" s="24"/>
      <c r="G24" s="24"/>
      <c r="H24" s="24"/>
      <c r="I24" s="24"/>
      <c r="J24" s="24"/>
      <c r="K24" s="24"/>
      <c r="L24" s="24"/>
    </row>
    <row r="25" spans="1:12" x14ac:dyDescent="0.25">
      <c r="A25" s="7">
        <v>3.6</v>
      </c>
      <c r="B25" s="8">
        <f>[1]!APNS1(A25,$B$3,$B$4)</f>
        <v>3.5999999976020787</v>
      </c>
      <c r="C25" s="8">
        <f t="shared" ref="C25:C57" si="1">A25-B25</f>
        <v>2.3979214169855823E-9</v>
      </c>
      <c r="D25" s="26"/>
      <c r="E25" s="24"/>
      <c r="F25" s="24"/>
      <c r="G25" s="24"/>
      <c r="H25" s="24"/>
      <c r="I25" s="24"/>
      <c r="J25" s="24"/>
      <c r="K25" s="24"/>
      <c r="L25" s="24"/>
    </row>
    <row r="26" spans="1:12" x14ac:dyDescent="0.25">
      <c r="A26" s="7">
        <v>3.8</v>
      </c>
      <c r="B26" s="8">
        <f>[1]!APNS1(A26,$B$3,$B$4)</f>
        <v>3.7999999897680392</v>
      </c>
      <c r="C26" s="8">
        <f t="shared" si="1"/>
        <v>1.0231960612117064E-8</v>
      </c>
      <c r="D26" s="26"/>
      <c r="E26" s="24"/>
      <c r="F26" s="24"/>
      <c r="G26" s="24"/>
      <c r="H26" s="24"/>
      <c r="I26" s="24"/>
      <c r="J26" s="24"/>
      <c r="K26" s="24"/>
      <c r="L26" s="24"/>
    </row>
    <row r="27" spans="1:12" x14ac:dyDescent="0.25">
      <c r="A27" s="7">
        <v>4</v>
      </c>
      <c r="B27" s="8">
        <f>[1]!APNS1(A27,$B$3,$B$4)</f>
        <v>3.9999999590444411</v>
      </c>
      <c r="C27" s="8">
        <f t="shared" si="1"/>
        <v>4.0955558944233417E-8</v>
      </c>
      <c r="D27" s="26"/>
      <c r="E27" s="24"/>
      <c r="F27" s="24"/>
      <c r="G27" s="24"/>
      <c r="H27" s="24"/>
      <c r="I27" s="24"/>
      <c r="J27" s="24"/>
      <c r="K27" s="24"/>
      <c r="L27" s="24"/>
    </row>
    <row r="28" spans="1:12" x14ac:dyDescent="0.25">
      <c r="A28" s="7">
        <v>4.2</v>
      </c>
      <c r="B28" s="8">
        <f>[1]!APNS1(A28,$B$3,$B$4)</f>
        <v>4.1999998460426351</v>
      </c>
      <c r="C28" s="8">
        <f t="shared" si="1"/>
        <v>1.5395736507883839E-7</v>
      </c>
      <c r="D28" s="26"/>
      <c r="E28" s="24"/>
      <c r="F28" s="24"/>
      <c r="G28" s="24"/>
      <c r="H28" s="24"/>
      <c r="I28" s="24"/>
      <c r="J28" s="24"/>
      <c r="K28" s="24"/>
      <c r="L28" s="24"/>
    </row>
    <row r="29" spans="1:12" x14ac:dyDescent="0.25">
      <c r="A29" s="7">
        <v>4.4000000000000004</v>
      </c>
      <c r="B29" s="8">
        <f>[1]!APNS1(A29,$B$3,$B$4)</f>
        <v>4.399999455898711</v>
      </c>
      <c r="C29" s="8">
        <f t="shared" si="1"/>
        <v>5.4410128935700186E-7</v>
      </c>
      <c r="D29" s="26"/>
      <c r="E29" s="24"/>
      <c r="F29" s="24"/>
      <c r="G29" s="24"/>
      <c r="H29" s="24"/>
      <c r="I29" s="24"/>
      <c r="J29" s="24"/>
      <c r="K29" s="24"/>
      <c r="L29" s="24"/>
    </row>
    <row r="30" spans="1:12" x14ac:dyDescent="0.25">
      <c r="A30" s="7">
        <v>4.5999999999999996</v>
      </c>
      <c r="B30" s="8">
        <f>[1]!APNS1(A30,$B$3,$B$4)</f>
        <v>4.599998190423678</v>
      </c>
      <c r="C30" s="8">
        <f t="shared" si="1"/>
        <v>1.8095763216763316E-6</v>
      </c>
      <c r="D30" s="26"/>
      <c r="E30" s="24"/>
      <c r="F30" s="24"/>
      <c r="G30" s="24"/>
      <c r="H30" s="24"/>
      <c r="I30" s="24"/>
      <c r="J30" s="24"/>
      <c r="K30" s="24"/>
      <c r="L30" s="24"/>
    </row>
    <row r="31" spans="1:12" x14ac:dyDescent="0.25">
      <c r="A31" s="7">
        <v>4.8</v>
      </c>
      <c r="B31" s="8">
        <f>[1]!APNS1(A31,$B$3,$B$4)</f>
        <v>4.7999943311347932</v>
      </c>
      <c r="C31" s="8">
        <f t="shared" si="1"/>
        <v>5.6688652065872702E-6</v>
      </c>
      <c r="D31" s="26"/>
      <c r="E31" s="24"/>
      <c r="F31" s="24"/>
      <c r="G31" s="24"/>
      <c r="H31" s="24"/>
      <c r="I31" s="24"/>
      <c r="J31" s="24"/>
      <c r="K31" s="24"/>
      <c r="L31" s="24"/>
    </row>
    <row r="32" spans="1:12" x14ac:dyDescent="0.25">
      <c r="A32" s="7">
        <v>5</v>
      </c>
      <c r="B32" s="8">
        <f>[1]!APNS1(A32,$B$3,$B$4)</f>
        <v>4.9999832572374521</v>
      </c>
      <c r="C32" s="8">
        <f t="shared" si="1"/>
        <v>1.6742762547927725E-5</v>
      </c>
      <c r="D32" s="26"/>
      <c r="E32" s="24"/>
      <c r="F32" s="24"/>
      <c r="G32" s="24"/>
      <c r="H32" s="24"/>
      <c r="I32" s="24"/>
      <c r="J32" s="24"/>
      <c r="K32" s="24"/>
      <c r="L32" s="24"/>
    </row>
    <row r="33" spans="1:12" x14ac:dyDescent="0.25">
      <c r="A33" s="7">
        <v>5.2</v>
      </c>
      <c r="B33" s="8">
        <f>[1]!APNS1(A33,$B$3,$B$4)</f>
        <v>5.1999533393193582</v>
      </c>
      <c r="C33" s="8">
        <f t="shared" si="1"/>
        <v>4.6660680641963381E-5</v>
      </c>
      <c r="D33" s="26"/>
      <c r="E33" s="24"/>
      <c r="F33" s="24"/>
      <c r="G33" s="24"/>
      <c r="H33" s="24"/>
      <c r="I33" s="24"/>
      <c r="J33" s="24"/>
      <c r="K33" s="24"/>
      <c r="L33" s="24"/>
    </row>
    <row r="34" spans="1:12" x14ac:dyDescent="0.25">
      <c r="A34" s="7">
        <v>5.4</v>
      </c>
      <c r="B34" s="8">
        <f>[1]!APNS1(A34,$B$3,$B$4)</f>
        <v>5.3998771865033079</v>
      </c>
      <c r="C34" s="8">
        <f t="shared" si="1"/>
        <v>1.2281349669240882E-4</v>
      </c>
      <c r="D34" s="26"/>
      <c r="E34" s="24"/>
      <c r="F34" s="24"/>
      <c r="G34" s="24"/>
      <c r="H34" s="24"/>
      <c r="I34" s="24"/>
      <c r="J34" s="24"/>
      <c r="K34" s="24"/>
      <c r="L34" s="24"/>
    </row>
    <row r="35" spans="1:12" x14ac:dyDescent="0.25">
      <c r="A35" s="7">
        <v>5.6</v>
      </c>
      <c r="B35" s="8">
        <f>[1]!APNS1(A35,$B$3,$B$4)</f>
        <v>5.599694442745605</v>
      </c>
      <c r="C35" s="8">
        <f t="shared" si="1"/>
        <v>3.0555725439462833E-4</v>
      </c>
      <c r="D35" s="26"/>
      <c r="E35" s="24"/>
      <c r="F35" s="24"/>
      <c r="G35" s="24"/>
      <c r="H35" s="24"/>
      <c r="I35" s="24"/>
      <c r="J35" s="24"/>
      <c r="K35" s="24"/>
      <c r="L35" s="24"/>
    </row>
    <row r="36" spans="1:12" x14ac:dyDescent="0.25">
      <c r="A36" s="7">
        <v>5.8</v>
      </c>
      <c r="B36" s="8">
        <f>[1]!APNS1(A36,$B$3,$B$4)</f>
        <v>5.7992807511679176</v>
      </c>
      <c r="C36" s="8">
        <f t="shared" si="1"/>
        <v>7.192488320821866E-4</v>
      </c>
      <c r="D36" s="26"/>
      <c r="E36" s="24"/>
      <c r="F36" s="24"/>
      <c r="G36" s="24"/>
      <c r="H36" s="24"/>
      <c r="I36" s="24"/>
      <c r="J36" s="24"/>
      <c r="K36" s="24"/>
      <c r="L36" s="24"/>
    </row>
    <row r="37" spans="1:12" x14ac:dyDescent="0.25">
      <c r="A37" s="7">
        <v>6</v>
      </c>
      <c r="B37" s="8">
        <f>[1]!APNS1(A37,$B$3,$B$4)</f>
        <v>5.9983967198280217</v>
      </c>
      <c r="C37" s="8">
        <f t="shared" si="1"/>
        <v>1.6032801719783052E-3</v>
      </c>
      <c r="D37" s="26"/>
      <c r="E37" s="24"/>
      <c r="F37" s="24"/>
      <c r="G37" s="24"/>
      <c r="H37" s="24"/>
      <c r="I37" s="24"/>
      <c r="J37" s="24"/>
      <c r="K37" s="24"/>
      <c r="L37" s="24"/>
    </row>
    <row r="38" spans="1:12" x14ac:dyDescent="0.25">
      <c r="A38" s="7">
        <v>6.2</v>
      </c>
      <c r="B38" s="8">
        <f>[1]!APNS1(A38,$B$3,$B$4)</f>
        <v>6.1966122595368329</v>
      </c>
      <c r="C38" s="8">
        <f t="shared" si="1"/>
        <v>3.3877404631672547E-3</v>
      </c>
      <c r="D38" s="26"/>
      <c r="E38" s="24"/>
      <c r="F38" s="24"/>
      <c r="G38" s="24"/>
      <c r="H38" s="24"/>
      <c r="I38" s="24"/>
      <c r="J38" s="24"/>
      <c r="K38" s="24"/>
      <c r="L38" s="24"/>
    </row>
    <row r="39" spans="1:12" x14ac:dyDescent="0.25">
      <c r="A39" s="7">
        <v>6.4</v>
      </c>
      <c r="B39" s="8">
        <f>[1]!APNS1(A39,$B$3,$B$4)</f>
        <v>6.3932073274090619</v>
      </c>
      <c r="C39" s="8">
        <f t="shared" si="1"/>
        <v>6.7926725909384089E-3</v>
      </c>
      <c r="D39" s="26"/>
      <c r="E39" s="24"/>
      <c r="F39" s="24"/>
      <c r="G39" s="24"/>
      <c r="H39" s="24"/>
      <c r="I39" s="24"/>
      <c r="J39" s="24"/>
      <c r="K39" s="24"/>
      <c r="L39" s="24"/>
    </row>
    <row r="40" spans="1:12" x14ac:dyDescent="0.25">
      <c r="A40" s="7">
        <v>6.6</v>
      </c>
      <c r="B40" s="8">
        <f>[1]!APNS1(A40,$B$3,$B$4)</f>
        <v>6.5870609059097855</v>
      </c>
      <c r="C40" s="8">
        <f t="shared" si="1"/>
        <v>1.2939094090214098E-2</v>
      </c>
      <c r="D40" s="26"/>
      <c r="E40" s="24"/>
      <c r="F40" s="24"/>
      <c r="G40" s="24"/>
      <c r="H40" s="24"/>
      <c r="I40" s="24"/>
      <c r="J40" s="24"/>
      <c r="K40" s="24"/>
      <c r="L40" s="24"/>
    </row>
    <row r="41" spans="1:12" x14ac:dyDescent="0.25">
      <c r="A41" s="7">
        <v>6.8</v>
      </c>
      <c r="B41" s="8">
        <f>[1]!APNS1(A41,$B$3,$B$4)</f>
        <v>6.7765546006390922</v>
      </c>
      <c r="C41" s="8">
        <f t="shared" si="1"/>
        <v>2.3445399360907615E-2</v>
      </c>
      <c r="D41" s="26"/>
      <c r="E41" s="24"/>
      <c r="F41" s="24"/>
      <c r="G41" s="24"/>
      <c r="H41" s="24"/>
      <c r="I41" s="24"/>
      <c r="J41" s="24"/>
      <c r="K41" s="24"/>
      <c r="L41" s="24"/>
    </row>
    <row r="42" spans="1:12" x14ac:dyDescent="0.25">
      <c r="A42" s="7">
        <v>7</v>
      </c>
      <c r="B42" s="8">
        <f>[1]!APNS1(A42,$B$3,$B$4)</f>
        <v>6.9595305738941633</v>
      </c>
      <c r="C42" s="8">
        <f t="shared" si="1"/>
        <v>4.0469426105836703E-2</v>
      </c>
      <c r="D42" s="26"/>
      <c r="E42" s="24"/>
      <c r="F42" s="24"/>
      <c r="G42" s="24"/>
      <c r="H42" s="24"/>
      <c r="I42" s="24"/>
      <c r="J42" s="24"/>
      <c r="K42" s="24"/>
      <c r="L42" s="24"/>
    </row>
    <row r="43" spans="1:12" x14ac:dyDescent="0.25">
      <c r="A43" s="7">
        <v>7.2</v>
      </c>
      <c r="B43" s="8">
        <f>[1]!APNS1(A43,$B$3,$B$4)</f>
        <v>7.133347631450583</v>
      </c>
      <c r="C43" s="8">
        <f t="shared" si="1"/>
        <v>6.665236854941714E-2</v>
      </c>
      <c r="D43" s="26"/>
      <c r="E43" s="24"/>
      <c r="F43" s="24"/>
      <c r="G43" s="24"/>
      <c r="H43" s="24"/>
      <c r="I43" s="24"/>
      <c r="J43" s="24"/>
      <c r="K43" s="24"/>
      <c r="L43" s="24"/>
    </row>
    <row r="44" spans="1:12" x14ac:dyDescent="0.25">
      <c r="A44" s="7">
        <v>7.4</v>
      </c>
      <c r="B44" s="8">
        <f>[1]!APNS1(A44,$B$3,$B$4)</f>
        <v>7.2950664249593595</v>
      </c>
      <c r="C44" s="8">
        <f t="shared" si="1"/>
        <v>0.10493357504064083</v>
      </c>
      <c r="D44" s="26"/>
      <c r="E44" s="24"/>
      <c r="F44" s="24"/>
      <c r="G44" s="24"/>
      <c r="H44" s="24"/>
      <c r="I44" s="24"/>
      <c r="J44" s="24"/>
      <c r="K44" s="24"/>
      <c r="L44" s="24"/>
    </row>
    <row r="45" spans="1:12" x14ac:dyDescent="0.25">
      <c r="A45" s="7">
        <v>7.6</v>
      </c>
      <c r="B45" s="8">
        <f>[1]!APNS1(A45,$B$3,$B$4)</f>
        <v>7.4417627534989714</v>
      </c>
      <c r="C45" s="8">
        <f t="shared" si="1"/>
        <v>0.15823724650102822</v>
      </c>
      <c r="D45" s="26"/>
      <c r="E45" s="24"/>
      <c r="F45" s="24"/>
      <c r="G45" s="24"/>
      <c r="H45" s="24"/>
      <c r="I45" s="24"/>
      <c r="J45" s="24"/>
      <c r="K45" s="24"/>
      <c r="L45" s="24"/>
    </row>
    <row r="46" spans="1:12" x14ac:dyDescent="0.25">
      <c r="A46" s="7">
        <v>7.8</v>
      </c>
      <c r="B46" s="8">
        <f>[1]!APNS1(A46,$B$3,$B$4)</f>
        <v>7.5709242524209079</v>
      </c>
      <c r="C46" s="8">
        <f t="shared" si="1"/>
        <v>0.22907574757909188</v>
      </c>
      <c r="D46" s="26"/>
      <c r="E46" s="24"/>
      <c r="F46" s="24"/>
      <c r="G46" s="24"/>
      <c r="H46" s="24"/>
      <c r="I46" s="24"/>
      <c r="J46" s="24"/>
      <c r="K46" s="24"/>
      <c r="L46" s="24"/>
    </row>
    <row r="47" spans="1:12" x14ac:dyDescent="0.25">
      <c r="A47" s="7">
        <v>8</v>
      </c>
      <c r="B47" s="8">
        <f>[1]!APNS1(A47,$B$3,$B$4)</f>
        <v>7.6808461756788642</v>
      </c>
      <c r="C47" s="8">
        <f t="shared" si="1"/>
        <v>0.31915382432113582</v>
      </c>
      <c r="D47" s="26"/>
      <c r="E47" s="24"/>
      <c r="F47" s="24"/>
      <c r="G47" s="24"/>
      <c r="H47" s="24"/>
      <c r="I47" s="24"/>
      <c r="J47" s="24"/>
      <c r="K47" s="24"/>
      <c r="L47" s="24"/>
    </row>
    <row r="48" spans="1:12" x14ac:dyDescent="0.25">
      <c r="A48" s="7">
        <v>8.1999999999999993</v>
      </c>
      <c r="B48" s="8">
        <f>[1]!APNS1(A48,$B$3,$B$4)</f>
        <v>7.7709242524209081</v>
      </c>
      <c r="C48" s="8">
        <f t="shared" si="1"/>
        <v>0.42907574757909117</v>
      </c>
      <c r="D48" s="26"/>
      <c r="E48" s="24"/>
      <c r="F48" s="24"/>
      <c r="G48" s="24"/>
      <c r="H48" s="24"/>
      <c r="I48" s="24"/>
      <c r="J48" s="24"/>
      <c r="K48" s="24"/>
      <c r="L48" s="24"/>
    </row>
    <row r="49" spans="1:12" x14ac:dyDescent="0.25">
      <c r="A49" s="7">
        <v>8.4</v>
      </c>
      <c r="B49" s="8">
        <f>[1]!APNS1(A49,$B$3,$B$4)</f>
        <v>7.8417627534989718</v>
      </c>
      <c r="C49" s="8">
        <f t="shared" si="1"/>
        <v>0.55823724650102857</v>
      </c>
      <c r="D49" s="26"/>
      <c r="E49" s="24"/>
      <c r="F49" s="24"/>
      <c r="G49" s="24"/>
      <c r="H49" s="24"/>
      <c r="I49" s="24"/>
      <c r="J49" s="24"/>
      <c r="K49" s="24"/>
      <c r="L49" s="24"/>
    </row>
    <row r="50" spans="1:12" x14ac:dyDescent="0.25">
      <c r="A50" s="7">
        <v>8.6</v>
      </c>
      <c r="B50" s="8">
        <f>[1]!APNS1(A50,$B$3,$B$4)</f>
        <v>7.8950664249593592</v>
      </c>
      <c r="C50" s="8">
        <f t="shared" si="1"/>
        <v>0.70493357504064047</v>
      </c>
      <c r="D50" s="26"/>
      <c r="E50" s="24"/>
      <c r="F50" s="24"/>
      <c r="G50" s="24"/>
      <c r="H50" s="24"/>
      <c r="I50" s="24"/>
      <c r="J50" s="24"/>
      <c r="K50" s="24"/>
      <c r="L50" s="24"/>
    </row>
    <row r="51" spans="1:12" x14ac:dyDescent="0.25">
      <c r="A51" s="7">
        <v>8.8000000000000007</v>
      </c>
      <c r="B51" s="8">
        <f>[1]!APNS1(A51,$B$3,$B$4)</f>
        <v>7.9333476314505829</v>
      </c>
      <c r="C51" s="8">
        <f t="shared" si="1"/>
        <v>0.86665236854941785</v>
      </c>
      <c r="D51" s="26"/>
      <c r="E51" s="24"/>
      <c r="F51" s="24"/>
      <c r="G51" s="24"/>
      <c r="H51" s="24"/>
      <c r="I51" s="24"/>
      <c r="J51" s="24"/>
      <c r="K51" s="24"/>
      <c r="L51" s="24"/>
    </row>
    <row r="52" spans="1:12" x14ac:dyDescent="0.25">
      <c r="A52" s="7">
        <v>9</v>
      </c>
      <c r="B52" s="8">
        <f>[1]!APNS1(A52,$B$3,$B$4)</f>
        <v>7.9595305738941633</v>
      </c>
      <c r="C52" s="8">
        <f t="shared" si="1"/>
        <v>1.0404694261058367</v>
      </c>
      <c r="D52" s="26"/>
      <c r="E52" s="24"/>
      <c r="F52" s="24"/>
      <c r="G52" s="24"/>
      <c r="H52" s="24"/>
      <c r="I52" s="24"/>
      <c r="J52" s="24"/>
      <c r="K52" s="24"/>
      <c r="L52" s="24"/>
    </row>
    <row r="53" spans="1:12" x14ac:dyDescent="0.25">
      <c r="A53" s="7">
        <v>9.1999999999999993</v>
      </c>
      <c r="B53" s="8">
        <f>[1]!APNS1(A53,$B$3,$B$4)</f>
        <v>7.9765546006390924</v>
      </c>
      <c r="C53" s="8">
        <f t="shared" si="1"/>
        <v>1.2234453993609069</v>
      </c>
      <c r="D53" s="26"/>
      <c r="E53" s="24"/>
      <c r="F53" s="24"/>
      <c r="G53" s="24"/>
      <c r="H53" s="24"/>
      <c r="I53" s="24"/>
      <c r="J53" s="24"/>
      <c r="K53" s="24"/>
      <c r="L53" s="24"/>
    </row>
    <row r="54" spans="1:12" x14ac:dyDescent="0.25">
      <c r="A54" s="7">
        <v>9.4</v>
      </c>
      <c r="B54" s="8">
        <f>[1]!APNS1(A54,$B$3,$B$4)</f>
        <v>7.9870609059097859</v>
      </c>
      <c r="C54" s="8">
        <f t="shared" si="1"/>
        <v>1.4129390940902145</v>
      </c>
      <c r="D54" s="26"/>
      <c r="E54" s="24"/>
      <c r="F54" s="24"/>
      <c r="G54" s="24"/>
      <c r="H54" s="24"/>
      <c r="I54" s="24"/>
      <c r="J54" s="24"/>
      <c r="K54" s="24"/>
      <c r="L54" s="24"/>
    </row>
    <row r="55" spans="1:12" x14ac:dyDescent="0.25">
      <c r="A55" s="7">
        <v>9.6</v>
      </c>
      <c r="B55" s="8">
        <f>[1]!APNS1(A55,$B$3,$B$4)</f>
        <v>7.9932073274090616</v>
      </c>
      <c r="C55" s="8">
        <f t="shared" si="1"/>
        <v>1.6067926725909381</v>
      </c>
      <c r="D55" s="26"/>
      <c r="E55" s="24"/>
      <c r="F55" s="24"/>
      <c r="G55" s="24"/>
      <c r="H55" s="24"/>
      <c r="I55" s="24"/>
      <c r="J55" s="24"/>
      <c r="K55" s="24"/>
      <c r="L55" s="24"/>
    </row>
    <row r="56" spans="1:12" x14ac:dyDescent="0.25">
      <c r="A56" s="7">
        <v>9.8000000000000007</v>
      </c>
      <c r="B56" s="8">
        <f>[1]!APNS1(A56,$B$3,$B$4)</f>
        <v>7.9966122595368327</v>
      </c>
      <c r="C56" s="8">
        <f t="shared" si="1"/>
        <v>1.803387740463168</v>
      </c>
      <c r="D56" s="26"/>
      <c r="E56" s="24"/>
      <c r="F56" s="24"/>
      <c r="G56" s="24"/>
      <c r="H56" s="24"/>
      <c r="I56" s="24"/>
      <c r="J56" s="24"/>
      <c r="K56" s="24"/>
      <c r="L56" s="24"/>
    </row>
    <row r="57" spans="1:12" x14ac:dyDescent="0.25">
      <c r="A57" s="7">
        <v>10</v>
      </c>
      <c r="B57" s="8">
        <f>[1]!APNS1(A57,$B$3,$B$4)</f>
        <v>7.9983967198280217</v>
      </c>
      <c r="C57" s="8">
        <f t="shared" si="1"/>
        <v>2.0016032801719783</v>
      </c>
      <c r="D57" s="26"/>
      <c r="E57" s="24"/>
      <c r="F57" s="24"/>
      <c r="G57" s="24"/>
      <c r="H57" s="24"/>
      <c r="I57" s="24"/>
      <c r="J57" s="24"/>
      <c r="K57" s="24"/>
      <c r="L57" s="24"/>
    </row>
    <row r="58" spans="1:12" x14ac:dyDescent="0.25">
      <c r="A58" s="7">
        <v>10.199999999999999</v>
      </c>
      <c r="B58" s="8">
        <f>[1]!APNS1(A58,$B$3,$B$4)</f>
        <v>7.9992807511679178</v>
      </c>
      <c r="C58" s="8">
        <f t="shared" ref="C58:C107" si="2">A58-B58</f>
        <v>2.2007192488320815</v>
      </c>
      <c r="D58" s="26"/>
      <c r="E58" s="24"/>
      <c r="F58" s="24"/>
      <c r="G58" s="24"/>
      <c r="H58" s="24"/>
      <c r="I58" s="24"/>
      <c r="J58" s="24"/>
      <c r="K58" s="24"/>
      <c r="L58" s="24"/>
    </row>
    <row r="59" spans="1:12" x14ac:dyDescent="0.25">
      <c r="A59" s="7">
        <v>10.4</v>
      </c>
      <c r="B59" s="8">
        <f>[1]!APNS1(A59,$B$3,$B$4)</f>
        <v>7.9996944427456054</v>
      </c>
      <c r="C59" s="8">
        <f t="shared" si="2"/>
        <v>2.400305557254395</v>
      </c>
      <c r="D59" s="26"/>
      <c r="E59" s="24"/>
      <c r="F59" s="24"/>
      <c r="G59" s="24"/>
      <c r="H59" s="24"/>
      <c r="I59" s="24"/>
      <c r="J59" s="24"/>
      <c r="K59" s="24"/>
      <c r="L59" s="24"/>
    </row>
    <row r="60" spans="1:12" x14ac:dyDescent="0.25">
      <c r="A60" s="7">
        <v>10.6</v>
      </c>
      <c r="B60" s="8">
        <f>[1]!APNS1(A60,$B$3,$B$4)</f>
        <v>7.9998771865033076</v>
      </c>
      <c r="C60" s="8">
        <f t="shared" si="2"/>
        <v>2.6001228134966921</v>
      </c>
      <c r="D60" s="26"/>
      <c r="E60" s="24"/>
      <c r="F60" s="24"/>
      <c r="G60" s="24"/>
      <c r="H60" s="24"/>
      <c r="I60" s="24"/>
      <c r="J60" s="24"/>
      <c r="K60" s="24"/>
      <c r="L60" s="24"/>
    </row>
    <row r="61" spans="1:12" x14ac:dyDescent="0.25">
      <c r="A61" s="7">
        <v>10.8</v>
      </c>
      <c r="B61" s="8">
        <f>[1]!APNS1(A61,$B$3,$B$4)</f>
        <v>7.999953339319358</v>
      </c>
      <c r="C61" s="8">
        <f t="shared" si="2"/>
        <v>2.8000466606806427</v>
      </c>
      <c r="D61" s="26"/>
      <c r="E61" s="24"/>
      <c r="F61" s="24"/>
      <c r="G61" s="24"/>
      <c r="H61" s="24"/>
      <c r="I61" s="24"/>
      <c r="J61" s="24"/>
      <c r="K61" s="24"/>
      <c r="L61" s="24"/>
    </row>
    <row r="62" spans="1:12" x14ac:dyDescent="0.25">
      <c r="A62" s="7">
        <v>11</v>
      </c>
      <c r="B62" s="8">
        <f>[1]!APNS1(A62,$B$3,$B$4)</f>
        <v>7.9999832572374521</v>
      </c>
      <c r="C62" s="8">
        <f t="shared" si="2"/>
        <v>3.0000167427625479</v>
      </c>
      <c r="D62" s="26"/>
      <c r="E62" s="24"/>
      <c r="F62" s="24"/>
      <c r="G62" s="24"/>
      <c r="H62" s="24"/>
      <c r="I62" s="24"/>
      <c r="J62" s="24"/>
      <c r="K62" s="24"/>
      <c r="L62" s="24"/>
    </row>
    <row r="63" spans="1:12" x14ac:dyDescent="0.25">
      <c r="A63" s="7">
        <v>11.2</v>
      </c>
      <c r="B63" s="8">
        <f>[1]!APNS1(A63,$B$3,$B$4)</f>
        <v>7.9999943311347934</v>
      </c>
      <c r="C63" s="8">
        <f t="shared" si="2"/>
        <v>3.2000056688652059</v>
      </c>
      <c r="D63" s="26"/>
      <c r="E63" s="24"/>
      <c r="F63" s="24"/>
      <c r="G63" s="24"/>
      <c r="H63" s="24"/>
      <c r="I63" s="24"/>
      <c r="J63" s="24"/>
      <c r="K63" s="24"/>
      <c r="L63" s="24"/>
    </row>
    <row r="64" spans="1:12" x14ac:dyDescent="0.25">
      <c r="A64" s="7">
        <v>11.4</v>
      </c>
      <c r="B64" s="8">
        <f>[1]!APNS1(A64,$B$3,$B$4)</f>
        <v>7.9999981904236783</v>
      </c>
      <c r="C64" s="8">
        <f t="shared" si="2"/>
        <v>3.400001809576322</v>
      </c>
      <c r="D64" s="26"/>
      <c r="E64" s="24"/>
      <c r="F64" s="24"/>
      <c r="G64" s="24"/>
      <c r="H64" s="24"/>
      <c r="I64" s="24"/>
      <c r="J64" s="24"/>
      <c r="K64" s="24"/>
      <c r="L64" s="24"/>
    </row>
    <row r="65" spans="1:12" x14ac:dyDescent="0.25">
      <c r="A65" s="7">
        <v>11.6</v>
      </c>
      <c r="B65" s="8">
        <f>[1]!APNS1(A65,$B$3,$B$4)</f>
        <v>7.9999994558987106</v>
      </c>
      <c r="C65" s="8">
        <f t="shared" si="2"/>
        <v>3.600000544101289</v>
      </c>
      <c r="D65" s="26"/>
      <c r="E65" s="24"/>
      <c r="F65" s="24"/>
      <c r="G65" s="24"/>
      <c r="H65" s="24"/>
      <c r="I65" s="24"/>
      <c r="J65" s="24"/>
      <c r="K65" s="24"/>
      <c r="L65" s="24"/>
    </row>
    <row r="66" spans="1:12" x14ac:dyDescent="0.25">
      <c r="A66" s="7">
        <v>11.8</v>
      </c>
      <c r="B66" s="8">
        <f>[1]!APNS1(A66,$B$3,$B$4)</f>
        <v>7.9999998460426349</v>
      </c>
      <c r="C66" s="8">
        <f t="shared" si="2"/>
        <v>3.8000001539573658</v>
      </c>
      <c r="D66" s="26"/>
      <c r="E66" s="24"/>
      <c r="F66" s="24"/>
      <c r="G66" s="24"/>
      <c r="H66" s="24"/>
      <c r="I66" s="24"/>
      <c r="J66" s="24"/>
      <c r="K66" s="24"/>
      <c r="L66" s="24"/>
    </row>
    <row r="67" spans="1:12" x14ac:dyDescent="0.25">
      <c r="A67" s="7">
        <v>12</v>
      </c>
      <c r="B67" s="8">
        <f>[1]!APNS1(A67,$B$3,$B$4)</f>
        <v>7.9999999590444411</v>
      </c>
      <c r="C67" s="8">
        <f t="shared" si="2"/>
        <v>4.0000000409555589</v>
      </c>
      <c r="D67" s="26"/>
      <c r="E67" s="24"/>
      <c r="F67" s="24"/>
      <c r="G67" s="24"/>
      <c r="H67" s="24"/>
      <c r="I67" s="24"/>
      <c r="J67" s="24"/>
      <c r="K67" s="24"/>
      <c r="L67" s="24"/>
    </row>
    <row r="68" spans="1:12" x14ac:dyDescent="0.25">
      <c r="A68" s="7">
        <v>12.2</v>
      </c>
      <c r="B68" s="8">
        <f>[1]!APNS1(A68,$B$3,$B$4)</f>
        <v>7.9999999897680389</v>
      </c>
      <c r="C68" s="8">
        <f t="shared" si="2"/>
        <v>4.2000000102319603</v>
      </c>
      <c r="D68" s="26"/>
      <c r="E68" s="24"/>
      <c r="F68" s="24"/>
      <c r="G68" s="24"/>
      <c r="H68" s="24"/>
      <c r="I68" s="24"/>
      <c r="J68" s="24"/>
      <c r="K68" s="24"/>
      <c r="L68" s="24"/>
    </row>
    <row r="69" spans="1:12" x14ac:dyDescent="0.25">
      <c r="A69" s="7">
        <v>12.4</v>
      </c>
      <c r="B69" s="8">
        <f>[1]!APNS1(A69,$B$3,$B$4)</f>
        <v>7.9999999976020781</v>
      </c>
      <c r="C69" s="8">
        <f t="shared" si="2"/>
        <v>4.4000000023979222</v>
      </c>
      <c r="D69" s="26"/>
      <c r="E69" s="24"/>
      <c r="F69" s="24"/>
      <c r="G69" s="24"/>
      <c r="H69" s="24"/>
      <c r="I69" s="24"/>
      <c r="J69" s="24"/>
      <c r="K69" s="24"/>
      <c r="L69" s="24"/>
    </row>
    <row r="70" spans="1:12" x14ac:dyDescent="0.25">
      <c r="A70" s="7">
        <v>12.6</v>
      </c>
      <c r="B70" s="8">
        <f>[1]!APNS1(A70,$B$3,$B$4)</f>
        <v>7.9999999994735314</v>
      </c>
      <c r="C70" s="8">
        <f t="shared" si="2"/>
        <v>4.6000000005264683</v>
      </c>
      <c r="D70" s="26"/>
      <c r="E70" s="24"/>
      <c r="F70" s="24"/>
      <c r="G70" s="24"/>
      <c r="H70" s="24"/>
      <c r="I70" s="24"/>
      <c r="J70" s="24"/>
      <c r="K70" s="24"/>
      <c r="L70" s="24"/>
    </row>
    <row r="71" spans="1:12" x14ac:dyDescent="0.25">
      <c r="A71" s="7">
        <v>12.8</v>
      </c>
      <c r="B71" s="8">
        <f>[1]!APNS1(A71,$B$3,$B$4)</f>
        <v>7.9999999998918794</v>
      </c>
      <c r="C71" s="8">
        <f t="shared" si="2"/>
        <v>4.8000000001081213</v>
      </c>
      <c r="D71" s="26"/>
      <c r="E71" s="24"/>
      <c r="F71" s="24"/>
      <c r="G71" s="24"/>
      <c r="H71" s="24"/>
      <c r="I71" s="24"/>
      <c r="J71" s="24"/>
      <c r="K71" s="24"/>
      <c r="L71" s="24"/>
    </row>
    <row r="72" spans="1:12" x14ac:dyDescent="0.25">
      <c r="A72" s="7">
        <v>13</v>
      </c>
      <c r="B72" s="8">
        <f>[1]!APNS1(A72,$B$3,$B$4)</f>
        <v>7.9999999999792673</v>
      </c>
      <c r="C72" s="8">
        <f t="shared" si="2"/>
        <v>5.0000000000207327</v>
      </c>
      <c r="D72" s="26"/>
      <c r="E72" s="24"/>
      <c r="F72" s="24"/>
      <c r="G72" s="24"/>
      <c r="H72" s="24"/>
      <c r="I72" s="24"/>
      <c r="J72" s="24"/>
      <c r="K72" s="24"/>
      <c r="L72" s="24"/>
    </row>
    <row r="73" spans="1:12" x14ac:dyDescent="0.25">
      <c r="A73" s="7">
        <v>13.2</v>
      </c>
      <c r="B73" s="8">
        <f>[1]!APNS1(A73,$B$3,$B$4)</f>
        <v>7.9999999999962972</v>
      </c>
      <c r="C73" s="8">
        <f t="shared" si="2"/>
        <v>5.2000000000037021</v>
      </c>
      <c r="D73" s="26"/>
      <c r="E73" s="24"/>
      <c r="F73" s="24"/>
      <c r="G73" s="24"/>
      <c r="H73" s="24"/>
      <c r="I73" s="24"/>
      <c r="J73" s="24"/>
      <c r="K73" s="24"/>
      <c r="L73" s="24"/>
    </row>
    <row r="74" spans="1:12" x14ac:dyDescent="0.25">
      <c r="A74" s="7">
        <v>13.4</v>
      </c>
      <c r="B74" s="8">
        <f>[1]!APNS1(A74,$B$3,$B$4)</f>
        <v>7.9999999999993854</v>
      </c>
      <c r="C74" s="8">
        <f t="shared" si="2"/>
        <v>5.400000000000615</v>
      </c>
      <c r="D74" s="26"/>
      <c r="E74" s="24"/>
      <c r="F74" s="24"/>
      <c r="G74" s="24"/>
      <c r="H74" s="24"/>
      <c r="I74" s="24"/>
      <c r="J74" s="24"/>
      <c r="K74" s="24"/>
      <c r="L74" s="24"/>
    </row>
    <row r="75" spans="1:12" x14ac:dyDescent="0.25">
      <c r="A75" s="7">
        <v>13.6</v>
      </c>
      <c r="B75" s="8">
        <f>[1]!APNS1(A75,$B$3,$B$4)</f>
        <v>7.9999999999999059</v>
      </c>
      <c r="C75" s="8">
        <f t="shared" si="2"/>
        <v>5.6000000000000938</v>
      </c>
      <c r="D75" s="26"/>
      <c r="E75" s="24"/>
      <c r="F75" s="24"/>
      <c r="G75" s="24"/>
      <c r="H75" s="24"/>
      <c r="I75" s="24"/>
      <c r="J75" s="24"/>
      <c r="K75" s="24"/>
      <c r="L75" s="24"/>
    </row>
    <row r="76" spans="1:12" x14ac:dyDescent="0.25">
      <c r="A76" s="7">
        <v>13.8</v>
      </c>
      <c r="B76" s="8">
        <f>[1]!APNS1(A76,$B$3,$B$4)</f>
        <v>7.9999999999999867</v>
      </c>
      <c r="C76" s="8">
        <f t="shared" si="2"/>
        <v>5.800000000000014</v>
      </c>
      <c r="D76" s="26"/>
      <c r="E76" s="24"/>
      <c r="F76" s="24"/>
      <c r="G76" s="24"/>
      <c r="H76" s="24"/>
      <c r="I76" s="24"/>
      <c r="J76" s="24"/>
      <c r="K76" s="24"/>
      <c r="L76" s="24"/>
    </row>
    <row r="77" spans="1:12" x14ac:dyDescent="0.25">
      <c r="A77" s="7">
        <v>14</v>
      </c>
      <c r="B77" s="8">
        <f>[1]!APNS1(A77,$B$3,$B$4)</f>
        <v>7.9999999999999982</v>
      </c>
      <c r="C77" s="8">
        <f t="shared" si="2"/>
        <v>6.0000000000000018</v>
      </c>
      <c r="D77" s="26"/>
      <c r="E77" s="24"/>
      <c r="F77" s="24"/>
      <c r="G77" s="24"/>
      <c r="H77" s="24"/>
      <c r="I77" s="24"/>
      <c r="J77" s="24"/>
      <c r="K77" s="24"/>
      <c r="L77" s="24"/>
    </row>
    <row r="78" spans="1:12" x14ac:dyDescent="0.25">
      <c r="A78" s="7">
        <v>14.2</v>
      </c>
      <c r="B78" s="8">
        <f>[1]!APNS1(A78,$B$3,$B$4)</f>
        <v>8</v>
      </c>
      <c r="C78" s="8">
        <f t="shared" si="2"/>
        <v>6.1999999999999993</v>
      </c>
      <c r="D78" s="26"/>
      <c r="E78" s="24"/>
      <c r="F78" s="24"/>
      <c r="G78" s="24"/>
      <c r="H78" s="24"/>
      <c r="I78" s="24"/>
      <c r="J78" s="24"/>
      <c r="K78" s="24"/>
      <c r="L78" s="24"/>
    </row>
    <row r="79" spans="1:12" x14ac:dyDescent="0.25">
      <c r="A79" s="7">
        <v>14.4</v>
      </c>
      <c r="B79" s="8">
        <f>[1]!APNS1(A79,$B$3,$B$4)</f>
        <v>8</v>
      </c>
      <c r="C79" s="8">
        <f t="shared" si="2"/>
        <v>6.4</v>
      </c>
      <c r="D79" s="26"/>
      <c r="E79" s="24"/>
      <c r="F79" s="24"/>
      <c r="G79" s="24"/>
      <c r="H79" s="24"/>
      <c r="I79" s="24"/>
      <c r="J79" s="24"/>
      <c r="K79" s="24"/>
      <c r="L79" s="24"/>
    </row>
    <row r="80" spans="1:12" x14ac:dyDescent="0.25">
      <c r="A80" s="7">
        <v>14.6</v>
      </c>
      <c r="B80" s="8">
        <f>[1]!APNS1(A80,$B$3,$B$4)</f>
        <v>8</v>
      </c>
      <c r="C80" s="8">
        <f t="shared" si="2"/>
        <v>6.6</v>
      </c>
      <c r="D80" s="26"/>
      <c r="E80" s="24"/>
      <c r="F80" s="24"/>
      <c r="G80" s="24"/>
      <c r="H80" s="24"/>
      <c r="I80" s="24"/>
      <c r="J80" s="24"/>
      <c r="K80" s="24"/>
      <c r="L80" s="24"/>
    </row>
    <row r="81" spans="1:12" x14ac:dyDescent="0.25">
      <c r="A81" s="7">
        <v>14.8</v>
      </c>
      <c r="B81" s="8">
        <f>[1]!APNS1(A81,$B$3,$B$4)</f>
        <v>8</v>
      </c>
      <c r="C81" s="8">
        <f t="shared" si="2"/>
        <v>6.8000000000000007</v>
      </c>
      <c r="D81" s="26"/>
      <c r="E81" s="24"/>
      <c r="F81" s="24"/>
      <c r="G81" s="24"/>
      <c r="H81" s="24"/>
      <c r="I81" s="24"/>
      <c r="J81" s="24"/>
      <c r="K81" s="24"/>
      <c r="L81" s="24"/>
    </row>
    <row r="82" spans="1:12" x14ac:dyDescent="0.25">
      <c r="A82" s="7">
        <v>15</v>
      </c>
      <c r="B82" s="8">
        <f>[1]!APNS1(A82,$B$3,$B$4)</f>
        <v>8</v>
      </c>
      <c r="C82" s="8">
        <f t="shared" si="2"/>
        <v>7</v>
      </c>
      <c r="D82" s="26"/>
      <c r="E82" s="24"/>
      <c r="F82" s="24"/>
      <c r="G82" s="24"/>
      <c r="H82" s="24"/>
      <c r="I82" s="24"/>
      <c r="J82" s="24"/>
      <c r="K82" s="24"/>
      <c r="L82" s="24"/>
    </row>
    <row r="83" spans="1:12" x14ac:dyDescent="0.25">
      <c r="A83" s="7">
        <v>15.2</v>
      </c>
      <c r="B83" s="8">
        <f>[1]!APNS1(A83,$B$3,$B$4)</f>
        <v>8</v>
      </c>
      <c r="C83" s="8">
        <f t="shared" si="2"/>
        <v>7.1999999999999993</v>
      </c>
      <c r="D83" s="26"/>
      <c r="E83" s="24"/>
      <c r="F83" s="24"/>
      <c r="G83" s="24"/>
      <c r="H83" s="24"/>
      <c r="I83" s="24"/>
      <c r="J83" s="24"/>
      <c r="K83" s="24"/>
      <c r="L83" s="24"/>
    </row>
    <row r="84" spans="1:12" x14ac:dyDescent="0.25">
      <c r="A84" s="7">
        <v>15.4</v>
      </c>
      <c r="B84" s="8">
        <f>[1]!APNS1(A84,$B$3,$B$4)</f>
        <v>8</v>
      </c>
      <c r="C84" s="8">
        <f t="shared" si="2"/>
        <v>7.4</v>
      </c>
      <c r="D84" s="26"/>
      <c r="E84" s="24"/>
      <c r="F84" s="24"/>
      <c r="G84" s="24"/>
      <c r="H84" s="24"/>
      <c r="I84" s="24"/>
      <c r="J84" s="24"/>
      <c r="K84" s="24"/>
      <c r="L84" s="24"/>
    </row>
    <row r="85" spans="1:12" x14ac:dyDescent="0.25">
      <c r="A85" s="7">
        <v>15.6</v>
      </c>
      <c r="B85" s="8">
        <f>[1]!APNS1(A85,$B$3,$B$4)</f>
        <v>8</v>
      </c>
      <c r="C85" s="8">
        <f t="shared" si="2"/>
        <v>7.6</v>
      </c>
      <c r="D85" s="26"/>
      <c r="E85" s="24"/>
      <c r="F85" s="24"/>
      <c r="G85" s="24"/>
      <c r="H85" s="24"/>
      <c r="I85" s="24"/>
      <c r="J85" s="24"/>
      <c r="K85" s="24"/>
      <c r="L85" s="24"/>
    </row>
    <row r="86" spans="1:12" x14ac:dyDescent="0.25">
      <c r="A86" s="7">
        <v>15.8</v>
      </c>
      <c r="B86" s="8">
        <f>[1]!APNS1(A86,$B$3,$B$4)</f>
        <v>8</v>
      </c>
      <c r="C86" s="8">
        <f t="shared" si="2"/>
        <v>7.8000000000000007</v>
      </c>
      <c r="D86" s="26"/>
      <c r="E86" s="24"/>
      <c r="F86" s="24"/>
      <c r="G86" s="24"/>
      <c r="H86" s="24"/>
      <c r="I86" s="24"/>
      <c r="J86" s="24"/>
      <c r="K86" s="24"/>
      <c r="L86" s="24"/>
    </row>
    <row r="87" spans="1:12" x14ac:dyDescent="0.25">
      <c r="A87" s="7">
        <v>16</v>
      </c>
      <c r="B87" s="8">
        <f>[1]!APNS1(A87,$B$3,$B$4)</f>
        <v>8</v>
      </c>
      <c r="C87" s="8">
        <f t="shared" si="2"/>
        <v>8</v>
      </c>
      <c r="D87" s="26"/>
      <c r="E87" s="24"/>
      <c r="F87" s="24"/>
      <c r="G87" s="24"/>
      <c r="H87" s="24"/>
      <c r="I87" s="24"/>
      <c r="J87" s="24"/>
      <c r="K87" s="24"/>
      <c r="L87" s="24"/>
    </row>
    <row r="88" spans="1:12" x14ac:dyDescent="0.25">
      <c r="A88" s="7">
        <v>16.2</v>
      </c>
      <c r="B88" s="8">
        <f>[1]!APNS1(A88,$B$3,$B$4)</f>
        <v>8</v>
      </c>
      <c r="C88" s="8">
        <f t="shared" si="2"/>
        <v>8.1999999999999993</v>
      </c>
      <c r="D88" s="26"/>
      <c r="E88" s="24"/>
      <c r="F88" s="24"/>
      <c r="G88" s="24"/>
      <c r="H88" s="24"/>
      <c r="I88" s="24"/>
      <c r="J88" s="24"/>
      <c r="K88" s="24"/>
      <c r="L88" s="24"/>
    </row>
    <row r="89" spans="1:12" x14ac:dyDescent="0.25">
      <c r="A89" s="7">
        <v>16.399999999999999</v>
      </c>
      <c r="B89" s="8">
        <f>[1]!APNS1(A89,$B$3,$B$4)</f>
        <v>8</v>
      </c>
      <c r="C89" s="8">
        <f t="shared" si="2"/>
        <v>8.3999999999999986</v>
      </c>
      <c r="D89" s="26"/>
      <c r="E89" s="24"/>
      <c r="F89" s="24"/>
      <c r="G89" s="24"/>
      <c r="H89" s="24"/>
      <c r="I89" s="24"/>
      <c r="J89" s="24"/>
      <c r="K89" s="24"/>
      <c r="L89" s="24"/>
    </row>
    <row r="90" spans="1:12" x14ac:dyDescent="0.25">
      <c r="A90" s="7">
        <v>16.600000000000001</v>
      </c>
      <c r="B90" s="8">
        <f>[1]!APNS1(A90,$B$3,$B$4)</f>
        <v>8</v>
      </c>
      <c r="C90" s="8">
        <f t="shared" si="2"/>
        <v>8.6000000000000014</v>
      </c>
      <c r="D90" s="26"/>
      <c r="E90" s="24"/>
      <c r="F90" s="24"/>
      <c r="G90" s="24"/>
      <c r="H90" s="24"/>
      <c r="I90" s="24"/>
      <c r="J90" s="24"/>
      <c r="K90" s="24"/>
      <c r="L90" s="24"/>
    </row>
    <row r="91" spans="1:12" x14ac:dyDescent="0.25">
      <c r="A91" s="7">
        <v>16.8</v>
      </c>
      <c r="B91" s="8">
        <f>[1]!APNS1(A91,$B$3,$B$4)</f>
        <v>8</v>
      </c>
      <c r="C91" s="8">
        <f t="shared" si="2"/>
        <v>8.8000000000000007</v>
      </c>
      <c r="D91" s="26"/>
      <c r="E91" s="24"/>
      <c r="F91" s="24"/>
      <c r="G91" s="24"/>
      <c r="H91" s="24"/>
      <c r="I91" s="24"/>
      <c r="J91" s="24"/>
      <c r="K91" s="24"/>
      <c r="L91" s="24"/>
    </row>
    <row r="92" spans="1:12" x14ac:dyDescent="0.25">
      <c r="A92" s="7">
        <v>17</v>
      </c>
      <c r="B92" s="8">
        <f>[1]!APNS1(A92,$B$3,$B$4)</f>
        <v>8</v>
      </c>
      <c r="C92" s="8">
        <f t="shared" si="2"/>
        <v>9</v>
      </c>
      <c r="D92" s="26"/>
      <c r="E92" s="24"/>
      <c r="F92" s="24"/>
      <c r="G92" s="24"/>
      <c r="H92" s="24"/>
      <c r="I92" s="24"/>
      <c r="J92" s="24"/>
      <c r="K92" s="24"/>
      <c r="L92" s="24"/>
    </row>
    <row r="93" spans="1:12" x14ac:dyDescent="0.25">
      <c r="A93" s="7">
        <v>17.2</v>
      </c>
      <c r="B93" s="8">
        <f>[1]!APNS1(A93,$B$3,$B$4)</f>
        <v>8</v>
      </c>
      <c r="C93" s="8">
        <f t="shared" si="2"/>
        <v>9.1999999999999993</v>
      </c>
      <c r="D93" s="26"/>
      <c r="E93" s="24"/>
      <c r="F93" s="24"/>
      <c r="G93" s="24"/>
      <c r="H93" s="24"/>
      <c r="I93" s="24"/>
      <c r="J93" s="24"/>
      <c r="K93" s="24"/>
      <c r="L93" s="24"/>
    </row>
    <row r="94" spans="1:12" x14ac:dyDescent="0.25">
      <c r="A94" s="7">
        <v>17.399999999999999</v>
      </c>
      <c r="B94" s="8">
        <f>[1]!APNS1(A94,$B$3,$B$4)</f>
        <v>8</v>
      </c>
      <c r="C94" s="8">
        <f t="shared" si="2"/>
        <v>9.3999999999999986</v>
      </c>
      <c r="D94" s="26"/>
      <c r="E94" s="24"/>
      <c r="F94" s="24"/>
      <c r="G94" s="24"/>
      <c r="H94" s="24"/>
      <c r="I94" s="24"/>
      <c r="J94" s="24"/>
      <c r="K94" s="24"/>
      <c r="L94" s="24"/>
    </row>
    <row r="95" spans="1:12" x14ac:dyDescent="0.25">
      <c r="A95" s="7">
        <v>17.600000000000001</v>
      </c>
      <c r="B95" s="8">
        <f>[1]!APNS1(A95,$B$3,$B$4)</f>
        <v>8</v>
      </c>
      <c r="C95" s="8">
        <f t="shared" si="2"/>
        <v>9.6000000000000014</v>
      </c>
      <c r="D95" s="26"/>
      <c r="E95" s="24"/>
      <c r="F95" s="24"/>
      <c r="G95" s="24"/>
      <c r="H95" s="24"/>
      <c r="I95" s="24"/>
      <c r="J95" s="24"/>
      <c r="K95" s="24"/>
      <c r="L95" s="24"/>
    </row>
    <row r="96" spans="1:12" x14ac:dyDescent="0.25">
      <c r="A96" s="7">
        <v>17.8</v>
      </c>
      <c r="B96" s="8">
        <f>[1]!APNS1(A96,$B$3,$B$4)</f>
        <v>8</v>
      </c>
      <c r="C96" s="8">
        <f t="shared" si="2"/>
        <v>9.8000000000000007</v>
      </c>
      <c r="D96" s="26"/>
      <c r="E96" s="24"/>
      <c r="F96" s="24"/>
      <c r="G96" s="24"/>
      <c r="H96" s="24"/>
      <c r="I96" s="24"/>
      <c r="J96" s="24"/>
      <c r="K96" s="24"/>
      <c r="L96" s="24"/>
    </row>
    <row r="97" spans="1:12" x14ac:dyDescent="0.25">
      <c r="A97" s="7">
        <v>18</v>
      </c>
      <c r="B97" s="8">
        <f>[1]!APNS1(A97,$B$3,$B$4)</f>
        <v>8</v>
      </c>
      <c r="C97" s="8">
        <f t="shared" si="2"/>
        <v>10</v>
      </c>
      <c r="D97" s="26"/>
      <c r="E97" s="24"/>
      <c r="F97" s="24"/>
      <c r="G97" s="24"/>
      <c r="H97" s="24"/>
      <c r="I97" s="24"/>
      <c r="J97" s="24"/>
      <c r="K97" s="24"/>
      <c r="L97" s="24"/>
    </row>
    <row r="98" spans="1:12" x14ac:dyDescent="0.25">
      <c r="A98" s="7">
        <v>18.2</v>
      </c>
      <c r="B98" s="8">
        <f>[1]!APNS1(A98,$B$3,$B$4)</f>
        <v>8</v>
      </c>
      <c r="C98" s="8">
        <f t="shared" si="2"/>
        <v>10.199999999999999</v>
      </c>
      <c r="D98" s="26"/>
      <c r="E98" s="24"/>
      <c r="F98" s="24"/>
      <c r="G98" s="24"/>
      <c r="H98" s="24"/>
      <c r="I98" s="24"/>
      <c r="J98" s="24"/>
      <c r="K98" s="24"/>
      <c r="L98" s="24"/>
    </row>
    <row r="99" spans="1:12" x14ac:dyDescent="0.25">
      <c r="A99" s="7">
        <v>18.399999999999999</v>
      </c>
      <c r="B99" s="8">
        <f>[1]!APNS1(A99,$B$3,$B$4)</f>
        <v>8</v>
      </c>
      <c r="C99" s="8">
        <f t="shared" si="2"/>
        <v>10.399999999999999</v>
      </c>
      <c r="D99" s="26"/>
      <c r="E99" s="24"/>
      <c r="F99" s="24"/>
      <c r="G99" s="24"/>
      <c r="H99" s="24"/>
      <c r="I99" s="24"/>
      <c r="J99" s="24"/>
      <c r="K99" s="24"/>
      <c r="L99" s="24"/>
    </row>
    <row r="100" spans="1:12" x14ac:dyDescent="0.25">
      <c r="A100" s="7">
        <v>18.600000000000001</v>
      </c>
      <c r="B100" s="8">
        <f>[1]!APNS1(A100,$B$3,$B$4)</f>
        <v>8</v>
      </c>
      <c r="C100" s="8">
        <f t="shared" si="2"/>
        <v>10.600000000000001</v>
      </c>
      <c r="D100" s="23"/>
      <c r="E100" s="24"/>
      <c r="F100" s="24"/>
      <c r="G100" s="24"/>
      <c r="H100" s="24"/>
      <c r="I100" s="24"/>
      <c r="J100" s="24"/>
      <c r="K100" s="24"/>
      <c r="L100" s="24"/>
    </row>
    <row r="101" spans="1:12" x14ac:dyDescent="0.25">
      <c r="A101" s="7">
        <v>18.8</v>
      </c>
      <c r="B101" s="8">
        <f>[1]!APNS1(A101,$B$3,$B$4)</f>
        <v>8</v>
      </c>
      <c r="C101" s="8">
        <f t="shared" si="2"/>
        <v>10.8</v>
      </c>
      <c r="D101" s="23"/>
      <c r="E101" s="24"/>
      <c r="F101" s="24"/>
      <c r="G101" s="24"/>
      <c r="H101" s="24"/>
      <c r="I101" s="24"/>
      <c r="J101" s="24"/>
      <c r="K101" s="24"/>
      <c r="L101" s="24"/>
    </row>
    <row r="102" spans="1:12" x14ac:dyDescent="0.25">
      <c r="A102" s="7">
        <v>19</v>
      </c>
      <c r="B102" s="8">
        <f>[1]!APNS1(A102,$B$3,$B$4)</f>
        <v>8</v>
      </c>
      <c r="C102" s="8">
        <f t="shared" si="2"/>
        <v>11</v>
      </c>
      <c r="D102" s="23"/>
      <c r="E102" s="24"/>
      <c r="F102" s="24"/>
      <c r="G102" s="24"/>
      <c r="H102" s="24"/>
      <c r="I102" s="24"/>
      <c r="J102" s="24"/>
      <c r="K102" s="24"/>
      <c r="L102" s="24"/>
    </row>
    <row r="103" spans="1:12" x14ac:dyDescent="0.25">
      <c r="A103" s="7">
        <v>19.2</v>
      </c>
      <c r="B103" s="8">
        <f>[1]!APNS1(A103,$B$3,$B$4)</f>
        <v>8</v>
      </c>
      <c r="C103" s="8">
        <f t="shared" si="2"/>
        <v>11.2</v>
      </c>
      <c r="D103" s="23"/>
      <c r="E103" s="24"/>
      <c r="F103" s="24"/>
      <c r="G103" s="24"/>
      <c r="H103" s="24"/>
      <c r="I103" s="24"/>
      <c r="J103" s="24"/>
      <c r="K103" s="24"/>
      <c r="L103" s="24"/>
    </row>
    <row r="104" spans="1:12" x14ac:dyDescent="0.25">
      <c r="A104" s="7">
        <v>19.399999999999999</v>
      </c>
      <c r="B104" s="8">
        <f>[1]!APNS1(A104,$B$3,$B$4)</f>
        <v>8</v>
      </c>
      <c r="C104" s="8">
        <f t="shared" si="2"/>
        <v>11.399999999999999</v>
      </c>
      <c r="D104" s="23"/>
      <c r="E104" s="24"/>
      <c r="F104" s="24"/>
      <c r="G104" s="24"/>
      <c r="H104" s="24"/>
      <c r="I104" s="24"/>
      <c r="J104" s="24"/>
      <c r="K104" s="24"/>
      <c r="L104" s="24"/>
    </row>
    <row r="105" spans="1:12" x14ac:dyDescent="0.25">
      <c r="A105" s="7">
        <v>19.600000000000001</v>
      </c>
      <c r="B105" s="8">
        <f>[1]!APNS1(A105,$B$3,$B$4)</f>
        <v>8</v>
      </c>
      <c r="C105" s="8">
        <f t="shared" si="2"/>
        <v>11.600000000000001</v>
      </c>
      <c r="D105" s="23"/>
      <c r="E105" s="24"/>
      <c r="F105" s="24"/>
      <c r="G105" s="24"/>
      <c r="H105" s="24"/>
      <c r="I105" s="24"/>
      <c r="J105" s="24"/>
      <c r="K105" s="24"/>
      <c r="L105" s="24"/>
    </row>
    <row r="106" spans="1:12" x14ac:dyDescent="0.25">
      <c r="A106" s="7">
        <v>19.8</v>
      </c>
      <c r="B106" s="8">
        <f>[1]!APNS1(A106,$B$3,$B$4)</f>
        <v>8</v>
      </c>
      <c r="C106" s="8">
        <f t="shared" si="2"/>
        <v>11.8</v>
      </c>
      <c r="D106" s="23"/>
      <c r="E106" s="24"/>
      <c r="F106" s="24"/>
      <c r="G106" s="24"/>
      <c r="H106" s="24"/>
      <c r="I106" s="24"/>
      <c r="J106" s="24"/>
      <c r="K106" s="24"/>
      <c r="L106" s="24"/>
    </row>
    <row r="107" spans="1:12" x14ac:dyDescent="0.25">
      <c r="A107" s="7">
        <v>20</v>
      </c>
      <c r="B107" s="8">
        <f>[1]!APNS1(A107,$B$3,$B$4)</f>
        <v>8</v>
      </c>
      <c r="C107" s="8">
        <f t="shared" si="2"/>
        <v>12</v>
      </c>
      <c r="D107" s="23"/>
      <c r="E107" s="24"/>
      <c r="F107" s="24"/>
      <c r="G107" s="24"/>
      <c r="H107" s="24"/>
      <c r="I107" s="24"/>
      <c r="J107" s="24"/>
      <c r="K107" s="24"/>
      <c r="L107" s="24"/>
    </row>
  </sheetData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7" r:id="rId4" name="ScrollBar1">
          <controlPr defaultSize="0" autoLine="0" autoPict="0" linkedCell="B3" r:id="rId5">
            <anchor moveWithCells="1">
              <from>
                <xdr:col>1</xdr:col>
                <xdr:colOff>390525</xdr:colOff>
                <xdr:row>2</xdr:row>
                <xdr:rowOff>85725</xdr:rowOff>
              </from>
              <to>
                <xdr:col>2</xdr:col>
                <xdr:colOff>704850</xdr:colOff>
                <xdr:row>2</xdr:row>
                <xdr:rowOff>266700</xdr:rowOff>
              </to>
            </anchor>
          </controlPr>
        </control>
      </mc:Choice>
      <mc:Fallback>
        <control shapeId="1027" r:id="rId4" name="ScrollBar1"/>
      </mc:Fallback>
    </mc:AlternateContent>
    <mc:AlternateContent xmlns:mc="http://schemas.openxmlformats.org/markup-compatibility/2006">
      <mc:Choice Requires="x14">
        <control shapeId="1028" r:id="rId6" name="ScrollBar2">
          <controlPr defaultSize="0" autoLine="0" autoPict="0" linkedCell="C4" r:id="rId7">
            <anchor moveWithCells="1">
              <from>
                <xdr:col>1</xdr:col>
                <xdr:colOff>390525</xdr:colOff>
                <xdr:row>3</xdr:row>
                <xdr:rowOff>95250</xdr:rowOff>
              </from>
              <to>
                <xdr:col>2</xdr:col>
                <xdr:colOff>704850</xdr:colOff>
                <xdr:row>3</xdr:row>
                <xdr:rowOff>276225</xdr:rowOff>
              </to>
            </anchor>
          </controlPr>
        </control>
      </mc:Choice>
      <mc:Fallback>
        <control shapeId="1028" r:id="rId6" name="ScrollBar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">
    <tabColor theme="6" tint="0.39997558519241921"/>
  </sheetPr>
  <dimension ref="A1:J110"/>
  <sheetViews>
    <sheetView workbookViewId="0">
      <selection activeCell="B10" sqref="B10"/>
    </sheetView>
  </sheetViews>
  <sheetFormatPr baseColWidth="10" defaultRowHeight="15" x14ac:dyDescent="0.25"/>
  <cols>
    <col min="1" max="1" width="10" style="3" customWidth="1"/>
    <col min="2" max="2" width="10.85546875" style="3" customWidth="1"/>
    <col min="3" max="3" width="13.42578125" style="3" customWidth="1"/>
    <col min="4" max="4" width="11.85546875" style="3" bestFit="1" customWidth="1"/>
    <col min="8" max="8" width="11.85546875" bestFit="1" customWidth="1"/>
    <col min="10" max="10" width="23.140625" customWidth="1"/>
  </cols>
  <sheetData>
    <row r="1" spans="1:10" s="20" customFormat="1" ht="190.5" customHeight="1" x14ac:dyDescent="0.25">
      <c r="A1" s="2"/>
      <c r="B1" s="2"/>
      <c r="C1" s="2"/>
      <c r="D1" s="2"/>
      <c r="E1" s="1"/>
      <c r="F1" s="1"/>
      <c r="G1" s="1"/>
      <c r="H1" s="1"/>
      <c r="I1" s="1"/>
      <c r="J1" s="1"/>
    </row>
    <row r="2" spans="1:10" ht="18.75" x14ac:dyDescent="0.3">
      <c r="A2" s="29" t="s">
        <v>9</v>
      </c>
      <c r="B2" s="4"/>
      <c r="C2" s="4"/>
      <c r="D2" s="4"/>
      <c r="E2" s="24"/>
      <c r="F2" s="24"/>
      <c r="G2" s="24"/>
      <c r="H2" s="24"/>
      <c r="I2" s="24"/>
      <c r="J2" s="24"/>
    </row>
    <row r="3" spans="1:10" ht="18" customHeight="1" x14ac:dyDescent="0.25">
      <c r="A3" s="21" t="s">
        <v>19</v>
      </c>
      <c r="B3" s="31">
        <v>9</v>
      </c>
      <c r="C3" s="4"/>
      <c r="D3" s="4"/>
      <c r="E3" s="23"/>
      <c r="F3" s="24"/>
      <c r="G3" s="24"/>
      <c r="H3" s="24"/>
      <c r="I3" s="24"/>
      <c r="J3" s="24"/>
    </row>
    <row r="4" spans="1:10" ht="18" customHeight="1" x14ac:dyDescent="0.25">
      <c r="A4" s="21" t="s">
        <v>5</v>
      </c>
      <c r="B4" s="28">
        <f>C4/100</f>
        <v>0.1</v>
      </c>
      <c r="C4" s="22">
        <v>10</v>
      </c>
      <c r="D4" s="4"/>
      <c r="E4" s="23"/>
      <c r="F4" s="24"/>
      <c r="G4" s="24"/>
      <c r="H4" s="24"/>
      <c r="I4" s="24"/>
      <c r="J4" s="24"/>
    </row>
    <row r="5" spans="1:10" ht="18" customHeight="1" x14ac:dyDescent="0.25">
      <c r="A5" s="21" t="s">
        <v>10</v>
      </c>
      <c r="B5" s="31">
        <v>92</v>
      </c>
      <c r="C5" s="4"/>
      <c r="D5" s="4"/>
      <c r="E5" s="23"/>
      <c r="F5" s="24" t="s">
        <v>4</v>
      </c>
      <c r="G5" s="24"/>
      <c r="H5" s="24"/>
      <c r="I5" s="24"/>
      <c r="J5" s="24"/>
    </row>
    <row r="6" spans="1:10" ht="18" customHeight="1" x14ac:dyDescent="0.25">
      <c r="A6" s="27" t="s">
        <v>11</v>
      </c>
      <c r="B6" s="31">
        <v>17</v>
      </c>
      <c r="C6" s="4"/>
      <c r="D6" s="4"/>
      <c r="E6" s="23"/>
      <c r="F6" s="24">
        <f>cmc</f>
        <v>9</v>
      </c>
      <c r="G6" s="24">
        <v>0</v>
      </c>
      <c r="H6" s="24"/>
      <c r="I6" s="24"/>
      <c r="J6" s="24"/>
    </row>
    <row r="7" spans="1:10" ht="18" customHeight="1" x14ac:dyDescent="0.25">
      <c r="A7" s="27" t="s">
        <v>13</v>
      </c>
      <c r="B7" s="31">
        <v>0</v>
      </c>
      <c r="C7" s="4"/>
      <c r="D7" s="4"/>
      <c r="E7" s="23"/>
      <c r="F7" s="24">
        <f>cmc</f>
        <v>9</v>
      </c>
      <c r="G7" s="24">
        <v>1000</v>
      </c>
      <c r="H7" s="24"/>
      <c r="I7" s="24"/>
      <c r="J7" s="24"/>
    </row>
    <row r="8" spans="1:10" ht="18.75" x14ac:dyDescent="0.3">
      <c r="A8" s="30" t="s">
        <v>8</v>
      </c>
      <c r="B8" s="6"/>
      <c r="C8" s="6"/>
      <c r="D8" s="6"/>
      <c r="E8" s="24"/>
      <c r="F8" s="24"/>
      <c r="G8" s="24"/>
      <c r="H8" s="24"/>
      <c r="I8" s="24"/>
      <c r="J8" s="24"/>
    </row>
    <row r="9" spans="1:10" x14ac:dyDescent="0.25">
      <c r="A9" s="32" t="s">
        <v>3</v>
      </c>
      <c r="B9" s="32" t="s">
        <v>6</v>
      </c>
      <c r="C9" s="32" t="s">
        <v>7</v>
      </c>
      <c r="D9" s="32" t="s">
        <v>14</v>
      </c>
      <c r="E9" s="24"/>
      <c r="F9" s="24"/>
      <c r="G9" s="24"/>
      <c r="H9" s="24"/>
      <c r="I9" s="24"/>
      <c r="J9" s="24"/>
    </row>
    <row r="10" spans="1:10" x14ac:dyDescent="0.25">
      <c r="A10" s="46">
        <v>0</v>
      </c>
      <c r="B10" s="34">
        <f>[1]!APNS1(A10,cmc,rr)</f>
        <v>0</v>
      </c>
      <c r="C10" s="34">
        <f>A10-B10</f>
        <v>0</v>
      </c>
      <c r="D10" s="33">
        <f t="shared" ref="D10:D41" si="0">a*B10+b*C10+k0</f>
        <v>0</v>
      </c>
      <c r="E10" s="24"/>
      <c r="G10" s="24"/>
      <c r="H10" s="24"/>
      <c r="I10" s="24"/>
      <c r="J10" s="24"/>
    </row>
    <row r="11" spans="1:10" x14ac:dyDescent="0.25">
      <c r="A11" s="46">
        <v>0.2</v>
      </c>
      <c r="B11" s="34">
        <f>[1]!APNS1(A11,cmc,rr)</f>
        <v>0.2</v>
      </c>
      <c r="C11" s="34">
        <f t="shared" ref="C11:C74" si="1">A11-B11</f>
        <v>0</v>
      </c>
      <c r="D11" s="33">
        <f t="shared" si="0"/>
        <v>18.400000000000002</v>
      </c>
      <c r="E11" s="24"/>
      <c r="G11" s="24"/>
      <c r="H11" s="24"/>
      <c r="I11" s="24"/>
      <c r="J11" s="24"/>
    </row>
    <row r="12" spans="1:10" x14ac:dyDescent="0.25">
      <c r="A12" s="46">
        <v>0.4</v>
      </c>
      <c r="B12" s="34">
        <f>[1]!APNS1(A12,cmc,rr)</f>
        <v>0.4</v>
      </c>
      <c r="C12" s="34">
        <f t="shared" si="1"/>
        <v>0</v>
      </c>
      <c r="D12" s="33">
        <f t="shared" si="0"/>
        <v>36.800000000000004</v>
      </c>
      <c r="E12" s="24"/>
      <c r="F12" s="24"/>
      <c r="G12" s="24"/>
      <c r="H12" s="24"/>
      <c r="I12" s="24"/>
      <c r="J12" s="24"/>
    </row>
    <row r="13" spans="1:10" x14ac:dyDescent="0.25">
      <c r="A13" s="46">
        <v>0.6</v>
      </c>
      <c r="B13" s="34">
        <f>[1]!APNS1(A13,cmc,rr)</f>
        <v>0.6</v>
      </c>
      <c r="C13" s="34">
        <f t="shared" si="1"/>
        <v>0</v>
      </c>
      <c r="D13" s="33">
        <f t="shared" si="0"/>
        <v>55.199999999999996</v>
      </c>
      <c r="E13" s="24"/>
      <c r="F13" s="24"/>
      <c r="G13" s="24"/>
      <c r="H13" s="24"/>
      <c r="I13" s="24"/>
      <c r="J13" s="24"/>
    </row>
    <row r="14" spans="1:10" x14ac:dyDescent="0.25">
      <c r="A14" s="46">
        <v>0.8</v>
      </c>
      <c r="B14" s="34">
        <f>[1]!APNS1(A14,cmc,rr)</f>
        <v>0.8</v>
      </c>
      <c r="C14" s="34">
        <f t="shared" si="1"/>
        <v>0</v>
      </c>
      <c r="D14" s="33">
        <f t="shared" si="0"/>
        <v>73.600000000000009</v>
      </c>
      <c r="E14" s="24"/>
      <c r="F14" s="24"/>
      <c r="G14" s="24"/>
      <c r="H14" s="24"/>
      <c r="I14" s="24"/>
      <c r="J14" s="24"/>
    </row>
    <row r="15" spans="1:10" x14ac:dyDescent="0.25">
      <c r="A15" s="46">
        <v>1</v>
      </c>
      <c r="B15" s="34">
        <f>[1]!APNS1(A15,cmc,rr)</f>
        <v>0.99999999999999989</v>
      </c>
      <c r="C15" s="34">
        <f t="shared" si="1"/>
        <v>0</v>
      </c>
      <c r="D15" s="33">
        <f t="shared" si="0"/>
        <v>91.999999999999986</v>
      </c>
      <c r="E15" s="24"/>
      <c r="F15" s="24"/>
      <c r="G15" s="24"/>
      <c r="H15" s="24"/>
      <c r="I15" s="24"/>
      <c r="J15" s="24"/>
    </row>
    <row r="16" spans="1:10" x14ac:dyDescent="0.25">
      <c r="A16" s="46">
        <v>1.2</v>
      </c>
      <c r="B16" s="34">
        <f>[1]!APNS1(A16,cmc,rr)</f>
        <v>1.2</v>
      </c>
      <c r="C16" s="34">
        <f t="shared" si="1"/>
        <v>0</v>
      </c>
      <c r="D16" s="33">
        <f t="shared" si="0"/>
        <v>110.39999999999999</v>
      </c>
      <c r="E16" s="24"/>
      <c r="F16" s="24"/>
      <c r="G16" s="24"/>
      <c r="H16" s="24"/>
      <c r="I16" s="24"/>
      <c r="J16" s="24"/>
    </row>
    <row r="17" spans="1:10" x14ac:dyDescent="0.25">
      <c r="A17" s="46">
        <v>1.4</v>
      </c>
      <c r="B17" s="34">
        <f>[1]!APNS1(A17,cmc,rr)</f>
        <v>1.4</v>
      </c>
      <c r="C17" s="34">
        <f t="shared" si="1"/>
        <v>0</v>
      </c>
      <c r="D17" s="33">
        <f t="shared" si="0"/>
        <v>128.79999999999998</v>
      </c>
      <c r="E17" s="24"/>
      <c r="F17" s="24"/>
      <c r="G17" s="24"/>
      <c r="H17" s="24"/>
      <c r="I17" s="24"/>
      <c r="J17" s="24"/>
    </row>
    <row r="18" spans="1:10" x14ac:dyDescent="0.25">
      <c r="A18" s="46">
        <v>1.6</v>
      </c>
      <c r="B18" s="34">
        <f>[1]!APNS1(A18,cmc,rr)</f>
        <v>1.6</v>
      </c>
      <c r="C18" s="34">
        <f t="shared" si="1"/>
        <v>0</v>
      </c>
      <c r="D18" s="33">
        <f t="shared" si="0"/>
        <v>147.20000000000002</v>
      </c>
      <c r="E18" s="24"/>
      <c r="F18" s="24"/>
      <c r="G18" s="24"/>
      <c r="H18" s="24"/>
      <c r="I18" s="24"/>
      <c r="J18" s="24"/>
    </row>
    <row r="19" spans="1:10" x14ac:dyDescent="0.25">
      <c r="A19" s="46">
        <v>1.8</v>
      </c>
      <c r="B19" s="34">
        <f>[1]!APNS1(A19,cmc,rr)</f>
        <v>1.8</v>
      </c>
      <c r="C19" s="34">
        <f t="shared" si="1"/>
        <v>0</v>
      </c>
      <c r="D19" s="33">
        <f t="shared" si="0"/>
        <v>165.6</v>
      </c>
      <c r="E19" s="24"/>
      <c r="F19" s="24"/>
      <c r="G19" s="24"/>
      <c r="H19" s="24"/>
      <c r="I19" s="24"/>
      <c r="J19" s="24"/>
    </row>
    <row r="20" spans="1:10" x14ac:dyDescent="0.25">
      <c r="A20" s="46">
        <v>2</v>
      </c>
      <c r="B20" s="34">
        <f>[1]!APNS1(A20,cmc,rr)</f>
        <v>1.9999999999999998</v>
      </c>
      <c r="C20" s="34">
        <f t="shared" si="1"/>
        <v>0</v>
      </c>
      <c r="D20" s="33">
        <f t="shared" si="0"/>
        <v>183.99999999999997</v>
      </c>
      <c r="E20" s="24"/>
      <c r="F20" s="24"/>
      <c r="G20" s="24"/>
      <c r="H20" s="24"/>
      <c r="I20" s="24"/>
      <c r="J20" s="24"/>
    </row>
    <row r="21" spans="1:10" x14ac:dyDescent="0.25">
      <c r="A21" s="46">
        <v>2.2000000000000002</v>
      </c>
      <c r="B21" s="34">
        <f>[1]!APNS1(A21,cmc,rr)</f>
        <v>2.1999999999999988</v>
      </c>
      <c r="C21" s="34">
        <f t="shared" si="1"/>
        <v>0</v>
      </c>
      <c r="D21" s="33">
        <f t="shared" si="0"/>
        <v>202.39999999999989</v>
      </c>
      <c r="E21" s="24"/>
      <c r="F21" s="24"/>
      <c r="G21" s="24"/>
      <c r="H21" s="24"/>
      <c r="I21" s="24"/>
      <c r="J21" s="24"/>
    </row>
    <row r="22" spans="1:10" x14ac:dyDescent="0.25">
      <c r="A22" s="46">
        <v>2.4</v>
      </c>
      <c r="B22" s="34">
        <f>[1]!APNS1(A22,cmc,rr)</f>
        <v>2.3999999999999924</v>
      </c>
      <c r="C22" s="34">
        <f t="shared" si="1"/>
        <v>7.5495165674510645E-15</v>
      </c>
      <c r="D22" s="33">
        <f t="shared" si="0"/>
        <v>220.79999999999944</v>
      </c>
      <c r="E22" s="24"/>
      <c r="F22" s="24"/>
      <c r="G22" s="24"/>
      <c r="H22" s="24"/>
      <c r="I22" s="24"/>
      <c r="J22" s="24"/>
    </row>
    <row r="23" spans="1:10" x14ac:dyDescent="0.25">
      <c r="A23" s="46">
        <v>2.6</v>
      </c>
      <c r="B23" s="34">
        <f>[1]!APNS1(A23,cmc,rr)</f>
        <v>2.5999999999999557</v>
      </c>
      <c r="C23" s="34">
        <f t="shared" si="1"/>
        <v>4.4408920985006262E-14</v>
      </c>
      <c r="D23" s="33">
        <f t="shared" si="0"/>
        <v>239.19999999999669</v>
      </c>
      <c r="E23" s="24"/>
      <c r="F23" s="24"/>
      <c r="G23" s="24"/>
      <c r="H23" s="24"/>
      <c r="I23" s="24"/>
      <c r="J23" s="24"/>
    </row>
    <row r="24" spans="1:10" x14ac:dyDescent="0.25">
      <c r="A24" s="46">
        <v>2.8</v>
      </c>
      <c r="B24" s="34">
        <f>[1]!APNS1(A24,cmc,rr)</f>
        <v>2.7999999999997538</v>
      </c>
      <c r="C24" s="34">
        <f t="shared" si="1"/>
        <v>2.4602542225693469E-13</v>
      </c>
      <c r="D24" s="33">
        <f t="shared" si="0"/>
        <v>257.59999999998155</v>
      </c>
      <c r="E24" s="24"/>
      <c r="F24" s="24"/>
      <c r="G24" s="24"/>
      <c r="H24" s="24"/>
      <c r="I24" s="24"/>
      <c r="J24" s="24"/>
    </row>
    <row r="25" spans="1:10" x14ac:dyDescent="0.25">
      <c r="A25" s="46">
        <v>3</v>
      </c>
      <c r="B25" s="34">
        <f>[1]!APNS1(A25,cmc,rr)</f>
        <v>2.9999999999987312</v>
      </c>
      <c r="C25" s="34">
        <f t="shared" si="1"/>
        <v>1.2687628725416289E-12</v>
      </c>
      <c r="D25" s="33">
        <f t="shared" si="0"/>
        <v>275.99999999990484</v>
      </c>
      <c r="E25" s="24"/>
      <c r="F25" s="24"/>
      <c r="G25" s="24"/>
      <c r="H25" s="24"/>
      <c r="I25" s="24"/>
      <c r="J25" s="24"/>
    </row>
    <row r="26" spans="1:10" x14ac:dyDescent="0.25">
      <c r="A26" s="46">
        <v>3.2</v>
      </c>
      <c r="B26" s="34">
        <f>[1]!APNS1(A26,cmc,rr)</f>
        <v>3.1999999999938527</v>
      </c>
      <c r="C26" s="34">
        <f t="shared" si="1"/>
        <v>6.1475269319544168E-12</v>
      </c>
      <c r="D26" s="33">
        <f t="shared" si="0"/>
        <v>294.39999999953898</v>
      </c>
      <c r="E26" s="24"/>
      <c r="F26" s="24"/>
      <c r="G26" s="24"/>
      <c r="H26" s="24"/>
      <c r="I26" s="24"/>
      <c r="J26" s="24"/>
    </row>
    <row r="27" spans="1:10" x14ac:dyDescent="0.25">
      <c r="A27" s="46">
        <v>3.4</v>
      </c>
      <c r="B27" s="34">
        <f>[1]!APNS1(A27,cmc,rr)</f>
        <v>3.3999999999718806</v>
      </c>
      <c r="C27" s="34">
        <f t="shared" si="1"/>
        <v>2.8119284678496115E-11</v>
      </c>
      <c r="D27" s="33">
        <f t="shared" si="0"/>
        <v>312.79999999789106</v>
      </c>
      <c r="E27" s="24"/>
      <c r="F27" s="24"/>
      <c r="G27" s="24"/>
      <c r="H27" s="24"/>
      <c r="I27" s="24"/>
      <c r="J27" s="24"/>
    </row>
    <row r="28" spans="1:10" x14ac:dyDescent="0.25">
      <c r="A28" s="46">
        <v>3.6</v>
      </c>
      <c r="B28" s="34">
        <f>[1]!APNS1(A28,cmc,rr)</f>
        <v>3.5999999998783641</v>
      </c>
      <c r="C28" s="34">
        <f t="shared" si="1"/>
        <v>1.2163603457793215E-10</v>
      </c>
      <c r="D28" s="33">
        <f t="shared" si="0"/>
        <v>331.1999999908773</v>
      </c>
      <c r="E28" s="24"/>
      <c r="F28" s="24"/>
      <c r="G28" s="24"/>
      <c r="H28" s="24"/>
      <c r="I28" s="24"/>
      <c r="J28" s="24"/>
    </row>
    <row r="29" spans="1:10" x14ac:dyDescent="0.25">
      <c r="A29" s="46">
        <v>3.8</v>
      </c>
      <c r="B29" s="34">
        <f>[1]!APNS1(A29,cmc,rr)</f>
        <v>3.799999999501591</v>
      </c>
      <c r="C29" s="34">
        <f t="shared" si="1"/>
        <v>4.9840886973129273E-10</v>
      </c>
      <c r="D29" s="33">
        <f t="shared" si="0"/>
        <v>349.59999996261934</v>
      </c>
      <c r="E29" s="24"/>
      <c r="F29" s="24"/>
      <c r="G29" s="24"/>
      <c r="H29" s="24"/>
      <c r="I29" s="24"/>
      <c r="J29" s="24"/>
    </row>
    <row r="30" spans="1:10" x14ac:dyDescent="0.25">
      <c r="A30" s="46">
        <v>4</v>
      </c>
      <c r="B30" s="34">
        <f>[1]!APNS1(A30,cmc,rr)</f>
        <v>3.9999999980629841</v>
      </c>
      <c r="C30" s="34">
        <f t="shared" si="1"/>
        <v>1.9370158810261273E-9</v>
      </c>
      <c r="D30" s="33">
        <f t="shared" si="0"/>
        <v>367.9999998547238</v>
      </c>
      <c r="E30" s="24"/>
      <c r="F30" s="24"/>
      <c r="G30" s="24"/>
      <c r="H30" s="24"/>
      <c r="I30" s="24"/>
      <c r="J30" s="24"/>
    </row>
    <row r="31" spans="1:10" x14ac:dyDescent="0.25">
      <c r="A31" s="46">
        <v>4.2</v>
      </c>
      <c r="B31" s="34">
        <f>[1]!APNS1(A31,cmc,rr)</f>
        <v>4.1999999928520397</v>
      </c>
      <c r="C31" s="34">
        <f t="shared" si="1"/>
        <v>7.1479604457636015E-9</v>
      </c>
      <c r="D31" s="33">
        <f t="shared" si="0"/>
        <v>386.39999946390299</v>
      </c>
      <c r="E31" s="24"/>
      <c r="F31" s="24"/>
      <c r="G31" s="24"/>
      <c r="H31" s="24"/>
      <c r="I31" s="24"/>
      <c r="J31" s="24"/>
    </row>
    <row r="32" spans="1:10" x14ac:dyDescent="0.25">
      <c r="A32" s="46">
        <v>4.4000000000000004</v>
      </c>
      <c r="B32" s="34">
        <f>[1]!APNS1(A32,cmc,rr)</f>
        <v>4.3999999749304006</v>
      </c>
      <c r="C32" s="34">
        <f t="shared" si="1"/>
        <v>2.5069599729476977E-8</v>
      </c>
      <c r="D32" s="33">
        <f t="shared" si="0"/>
        <v>404.79999811978007</v>
      </c>
      <c r="E32" s="24"/>
      <c r="F32" s="24"/>
      <c r="G32" s="24"/>
      <c r="H32" s="24"/>
      <c r="I32" s="24"/>
      <c r="J32" s="24"/>
    </row>
    <row r="33" spans="1:10" x14ac:dyDescent="0.25">
      <c r="A33" s="46">
        <v>4.5999999999999996</v>
      </c>
      <c r="B33" s="34">
        <f>[1]!APNS1(A33,cmc,rr)</f>
        <v>4.5999999163630871</v>
      </c>
      <c r="C33" s="34">
        <f t="shared" si="1"/>
        <v>8.3636912506790395E-8</v>
      </c>
      <c r="D33" s="33">
        <f t="shared" si="0"/>
        <v>423.19999372723152</v>
      </c>
      <c r="E33" s="24"/>
      <c r="F33" s="24"/>
      <c r="G33" s="24"/>
      <c r="H33" s="24"/>
      <c r="I33" s="24"/>
      <c r="J33" s="24"/>
    </row>
    <row r="34" spans="1:10" x14ac:dyDescent="0.25">
      <c r="A34" s="46">
        <v>4.8</v>
      </c>
      <c r="B34" s="34">
        <f>[1]!APNS1(A34,cmc,rr)</f>
        <v>4.7999997343744401</v>
      </c>
      <c r="C34" s="34">
        <f t="shared" si="1"/>
        <v>2.6562555976994418E-7</v>
      </c>
      <c r="D34" s="33">
        <f t="shared" si="0"/>
        <v>441.59998007808304</v>
      </c>
      <c r="E34" s="24"/>
      <c r="F34" s="24"/>
      <c r="G34" s="24"/>
      <c r="H34" s="24"/>
      <c r="I34" s="24"/>
      <c r="J34" s="24"/>
    </row>
    <row r="35" spans="1:10" x14ac:dyDescent="0.25">
      <c r="A35" s="46">
        <v>5</v>
      </c>
      <c r="B35" s="34">
        <f>[1]!APNS1(A35,cmc,rr)</f>
        <v>4.999999196335394</v>
      </c>
      <c r="C35" s="34">
        <f t="shared" si="1"/>
        <v>8.0366460597502964E-7</v>
      </c>
      <c r="D35" s="33">
        <f t="shared" si="0"/>
        <v>459.9999397251546</v>
      </c>
      <c r="E35" s="24"/>
      <c r="F35" s="24"/>
      <c r="G35" s="24"/>
      <c r="H35" s="24"/>
      <c r="I35" s="24"/>
      <c r="J35" s="24"/>
    </row>
    <row r="36" spans="1:10" x14ac:dyDescent="0.25">
      <c r="A36" s="46">
        <v>5.2</v>
      </c>
      <c r="B36" s="34">
        <f>[1]!APNS1(A36,cmc,rr)</f>
        <v>5.1999976820332874</v>
      </c>
      <c r="C36" s="34">
        <f t="shared" si="1"/>
        <v>2.3179667127948278E-6</v>
      </c>
      <c r="D36" s="33">
        <f t="shared" si="0"/>
        <v>478.39982615249653</v>
      </c>
      <c r="E36" s="24"/>
      <c r="F36" s="24"/>
      <c r="G36" s="24"/>
      <c r="H36" s="24"/>
      <c r="I36" s="24"/>
      <c r="J36" s="24"/>
    </row>
    <row r="37" spans="1:10" x14ac:dyDescent="0.25">
      <c r="A37" s="46">
        <v>5.4</v>
      </c>
      <c r="B37" s="34">
        <f>[1]!APNS1(A37,cmc,rr)</f>
        <v>5.3999936225266438</v>
      </c>
      <c r="C37" s="34">
        <f t="shared" si="1"/>
        <v>6.3774733565225006E-6</v>
      </c>
      <c r="D37" s="33">
        <f t="shared" si="0"/>
        <v>496.79952168949831</v>
      </c>
      <c r="E37" s="24"/>
      <c r="F37" s="24"/>
      <c r="G37" s="24"/>
      <c r="H37" s="24"/>
      <c r="I37" s="24"/>
      <c r="J37" s="24"/>
    </row>
    <row r="38" spans="1:10" x14ac:dyDescent="0.25">
      <c r="A38" s="46">
        <v>5.6</v>
      </c>
      <c r="B38" s="34">
        <f>[1]!APNS1(A38,cmc,rr)</f>
        <v>5.599983251637199</v>
      </c>
      <c r="C38" s="34">
        <f t="shared" si="1"/>
        <v>1.6748362800633743E-5</v>
      </c>
      <c r="D38" s="33">
        <f t="shared" si="0"/>
        <v>515.19874387278992</v>
      </c>
      <c r="E38" s="24"/>
      <c r="F38" s="24"/>
      <c r="G38" s="24"/>
      <c r="H38" s="24"/>
      <c r="I38" s="24"/>
      <c r="J38" s="24"/>
    </row>
    <row r="39" spans="1:10" x14ac:dyDescent="0.25">
      <c r="A39" s="46">
        <v>5.8</v>
      </c>
      <c r="B39" s="34">
        <f>[1]!APNS1(A39,cmc,rr)</f>
        <v>5.799957990629105</v>
      </c>
      <c r="C39" s="34">
        <f t="shared" si="1"/>
        <v>4.2009370894824372E-5</v>
      </c>
      <c r="D39" s="33">
        <f t="shared" si="0"/>
        <v>533.59684929718287</v>
      </c>
      <c r="E39" s="24"/>
      <c r="F39" s="24"/>
      <c r="G39" s="24"/>
      <c r="H39" s="24"/>
      <c r="I39" s="24"/>
      <c r="J39" s="24"/>
    </row>
    <row r="40" spans="1:10" x14ac:dyDescent="0.25">
      <c r="A40" s="46">
        <v>6</v>
      </c>
      <c r="B40" s="34">
        <f>[1]!APNS1(A40,cmc,rr)</f>
        <v>5.9998992985617861</v>
      </c>
      <c r="C40" s="34">
        <f t="shared" si="1"/>
        <v>1.0070143821394595E-4</v>
      </c>
      <c r="D40" s="33">
        <f t="shared" si="0"/>
        <v>551.99244739213395</v>
      </c>
      <c r="E40" s="24"/>
      <c r="F40" s="24"/>
      <c r="G40" s="24"/>
      <c r="H40" s="24"/>
      <c r="I40" s="24"/>
      <c r="J40" s="24"/>
    </row>
    <row r="41" spans="1:10" x14ac:dyDescent="0.25">
      <c r="A41" s="46">
        <v>6.2</v>
      </c>
      <c r="B41" s="34">
        <f>[1]!APNS1(A41,cmc,rr)</f>
        <v>6.1997691621246593</v>
      </c>
      <c r="C41" s="34">
        <f t="shared" si="1"/>
        <v>2.308378753408391E-4</v>
      </c>
      <c r="D41" s="33">
        <f t="shared" si="0"/>
        <v>570.38268715934942</v>
      </c>
      <c r="E41" s="24"/>
      <c r="F41" s="24"/>
      <c r="G41" s="24"/>
      <c r="H41" s="24"/>
      <c r="I41" s="24"/>
      <c r="J41" s="24"/>
    </row>
    <row r="42" spans="1:10" x14ac:dyDescent="0.25">
      <c r="A42" s="46">
        <v>6.4</v>
      </c>
      <c r="B42" s="34">
        <f>[1]!APNS1(A42,cmc,rr)</f>
        <v>6.3994936738030317</v>
      </c>
      <c r="C42" s="34">
        <f t="shared" si="1"/>
        <v>5.0632619696866499E-4</v>
      </c>
      <c r="D42" s="33">
        <f t="shared" ref="D42:D73" si="2">a*B42+b*C42+k0</f>
        <v>588.76202553522739</v>
      </c>
      <c r="E42" s="24"/>
      <c r="F42" s="24"/>
      <c r="G42" s="24"/>
      <c r="H42" s="24"/>
      <c r="I42" s="24"/>
      <c r="J42" s="24"/>
    </row>
    <row r="43" spans="1:10" x14ac:dyDescent="0.25">
      <c r="A43" s="46">
        <v>6.6</v>
      </c>
      <c r="B43" s="34">
        <f>[1]!APNS1(A43,cmc,rr)</f>
        <v>6.5989366332610073</v>
      </c>
      <c r="C43" s="34">
        <f t="shared" si="1"/>
        <v>1.0633667389923218E-3</v>
      </c>
      <c r="D43" s="33">
        <f t="shared" si="2"/>
        <v>607.12024749457555</v>
      </c>
      <c r="E43" s="24"/>
      <c r="F43" s="24"/>
      <c r="G43" s="24"/>
      <c r="H43" s="24"/>
      <c r="I43" s="24"/>
      <c r="J43" s="24"/>
    </row>
    <row r="44" spans="1:10" x14ac:dyDescent="0.25">
      <c r="A44" s="46">
        <v>6.8</v>
      </c>
      <c r="B44" s="34">
        <f>[1]!APNS1(A44,cmc,rr)</f>
        <v>6.7978602945100191</v>
      </c>
      <c r="C44" s="34">
        <f t="shared" si="1"/>
        <v>2.1397054899807699E-3</v>
      </c>
      <c r="D44" s="33">
        <f t="shared" si="2"/>
        <v>625.43952208825146</v>
      </c>
      <c r="E44" s="24"/>
      <c r="F44" s="24"/>
      <c r="G44" s="24"/>
      <c r="H44" s="24"/>
      <c r="I44" s="24"/>
      <c r="J44" s="24"/>
    </row>
    <row r="45" spans="1:10" x14ac:dyDescent="0.25">
      <c r="A45" s="46">
        <v>6.9999999999999902</v>
      </c>
      <c r="B45" s="34">
        <f>[1]!APNS1(A45,cmc,rr)</f>
        <v>6.9958719173144246</v>
      </c>
      <c r="C45" s="34">
        <f t="shared" si="1"/>
        <v>4.1280826855656372E-3</v>
      </c>
      <c r="D45" s="33">
        <f t="shared" si="2"/>
        <v>643.69039379858168</v>
      </c>
      <c r="E45" s="24"/>
      <c r="F45" s="24"/>
      <c r="G45" s="24"/>
      <c r="H45" s="24"/>
      <c r="I45" s="24"/>
      <c r="J45" s="24"/>
    </row>
    <row r="46" spans="1:10" x14ac:dyDescent="0.25">
      <c r="A46" s="46">
        <v>7.1999999999999904</v>
      </c>
      <c r="B46" s="34">
        <f>[1]!APNS1(A46,cmc,rr)</f>
        <v>7.1923582433351845</v>
      </c>
      <c r="C46" s="34">
        <f t="shared" si="1"/>
        <v>7.6417566648059321E-3</v>
      </c>
      <c r="D46" s="33">
        <f t="shared" si="2"/>
        <v>661.82686825013866</v>
      </c>
      <c r="E46" s="24"/>
      <c r="F46" s="24"/>
      <c r="G46" s="24"/>
      <c r="H46" s="24"/>
      <c r="I46" s="24"/>
      <c r="J46" s="24"/>
    </row>
    <row r="47" spans="1:10" x14ac:dyDescent="0.25">
      <c r="A47" s="46">
        <v>7.3999999999999897</v>
      </c>
      <c r="B47" s="34">
        <f>[1]!APNS1(A47,cmc,rr)</f>
        <v>7.3864155113587522</v>
      </c>
      <c r="C47" s="34">
        <f t="shared" si="1"/>
        <v>1.3584488641237513E-2</v>
      </c>
      <c r="D47" s="33">
        <f t="shared" si="2"/>
        <v>679.78116335190623</v>
      </c>
      <c r="E47" s="24"/>
      <c r="F47" s="24"/>
      <c r="G47" s="24"/>
      <c r="H47" s="24"/>
      <c r="I47" s="24"/>
      <c r="J47" s="24"/>
    </row>
    <row r="48" spans="1:10" x14ac:dyDescent="0.25">
      <c r="A48" s="46">
        <v>7.5999999999999899</v>
      </c>
      <c r="B48" s="34">
        <f>[1]!APNS1(A48,cmc,rr)</f>
        <v>7.5767893170554004</v>
      </c>
      <c r="C48" s="34">
        <f t="shared" si="1"/>
        <v>2.32106829445895E-2</v>
      </c>
      <c r="D48" s="33">
        <f t="shared" si="2"/>
        <v>697.45919877915492</v>
      </c>
      <c r="E48" s="24"/>
      <c r="F48" s="24"/>
      <c r="G48" s="24"/>
      <c r="H48" s="24"/>
      <c r="I48" s="24"/>
      <c r="J48" s="24"/>
    </row>
    <row r="49" spans="1:10" x14ac:dyDescent="0.25">
      <c r="A49" s="46">
        <v>7.7999999999999901</v>
      </c>
      <c r="B49" s="34">
        <f>[1]!APNS1(A49,cmc,rr)</f>
        <v>7.7618444745149509</v>
      </c>
      <c r="C49" s="34">
        <f t="shared" si="1"/>
        <v>3.8155525485039199E-2</v>
      </c>
      <c r="D49" s="33">
        <f t="shared" si="2"/>
        <v>714.73833558862123</v>
      </c>
      <c r="E49" s="24"/>
      <c r="F49" s="24"/>
      <c r="G49" s="24"/>
      <c r="H49" s="24"/>
      <c r="I49" s="24"/>
      <c r="J49" s="24"/>
    </row>
    <row r="50" spans="1:10" x14ac:dyDescent="0.25">
      <c r="A50" s="46">
        <v>7.9999999999999902</v>
      </c>
      <c r="B50" s="34">
        <f>[1]!APNS1(A50,cmc,rr)</f>
        <v>7.9395870953466865</v>
      </c>
      <c r="C50" s="34">
        <f t="shared" si="1"/>
        <v>6.0412904653303734E-2</v>
      </c>
      <c r="D50" s="33">
        <f t="shared" si="2"/>
        <v>731.46903215100133</v>
      </c>
      <c r="E50" s="24"/>
      <c r="F50" s="24"/>
      <c r="G50" s="24"/>
      <c r="H50" s="24"/>
      <c r="I50" s="24"/>
      <c r="J50" s="24"/>
    </row>
    <row r="51" spans="1:10" x14ac:dyDescent="0.25">
      <c r="A51" s="46">
        <v>8.1999999999999904</v>
      </c>
      <c r="B51" s="34">
        <f>[1]!APNS1(A51,cmc,rr)</f>
        <v>8.1077565169615244</v>
      </c>
      <c r="C51" s="34">
        <f t="shared" si="1"/>
        <v>9.2243483038465968E-2</v>
      </c>
      <c r="D51" s="33">
        <f t="shared" si="2"/>
        <v>747.48173877211423</v>
      </c>
      <c r="E51" s="24"/>
      <c r="F51" s="24"/>
      <c r="G51" s="24"/>
      <c r="H51" s="24"/>
      <c r="I51" s="24"/>
      <c r="J51" s="24"/>
    </row>
    <row r="52" spans="1:10" x14ac:dyDescent="0.25">
      <c r="A52" s="46">
        <v>8.3999999999999897</v>
      </c>
      <c r="B52" s="34">
        <f>[1]!APNS1(A52,cmc,rr)</f>
        <v>8.2639922783280344</v>
      </c>
      <c r="C52" s="34">
        <f t="shared" si="1"/>
        <v>0.1360077216719553</v>
      </c>
      <c r="D52" s="33">
        <f t="shared" si="2"/>
        <v>762.5994208746024</v>
      </c>
      <c r="E52" s="24"/>
      <c r="F52" s="24"/>
      <c r="G52" s="24"/>
      <c r="H52" s="24"/>
      <c r="I52" s="24"/>
      <c r="J52" s="24"/>
    </row>
    <row r="53" spans="1:10" x14ac:dyDescent="0.25">
      <c r="A53" s="46">
        <v>8.5999999999999908</v>
      </c>
      <c r="B53" s="34">
        <f>[1]!APNS1(A53,cmc,rr)</f>
        <v>8.4060628217359401</v>
      </c>
      <c r="C53" s="34">
        <f t="shared" si="1"/>
        <v>0.19393717826405066</v>
      </c>
      <c r="D53" s="33">
        <f t="shared" si="2"/>
        <v>776.65471163019538</v>
      </c>
      <c r="E53" s="24"/>
      <c r="F53" s="24"/>
      <c r="G53" s="24"/>
      <c r="H53" s="24"/>
      <c r="I53" s="24"/>
      <c r="J53" s="24"/>
    </row>
    <row r="54" spans="1:10" x14ac:dyDescent="0.25">
      <c r="A54" s="46">
        <v>8.7999999999999901</v>
      </c>
      <c r="B54" s="34">
        <f>[1]!APNS1(A54,cmc,rr)</f>
        <v>8.5321228753514706</v>
      </c>
      <c r="C54" s="34">
        <f t="shared" si="1"/>
        <v>0.26787712464851943</v>
      </c>
      <c r="D54" s="33">
        <f t="shared" si="2"/>
        <v>789.50921565136014</v>
      </c>
      <c r="E54" s="24"/>
      <c r="F54" s="24"/>
      <c r="G54" s="24"/>
      <c r="H54" s="24"/>
      <c r="I54" s="24"/>
      <c r="J54" s="24"/>
    </row>
    <row r="55" spans="1:10" x14ac:dyDescent="0.25">
      <c r="A55" s="46">
        <v>8.9999999999999893</v>
      </c>
      <c r="B55" s="34">
        <f>[1]!APNS1(A55,cmc,rr)</f>
        <v>8.6409519476387171</v>
      </c>
      <c r="C55" s="34">
        <f t="shared" si="1"/>
        <v>0.35904805236127224</v>
      </c>
      <c r="D55" s="33">
        <f t="shared" si="2"/>
        <v>801.07139607290355</v>
      </c>
      <c r="E55" s="24"/>
      <c r="F55" s="24"/>
      <c r="G55" s="24"/>
      <c r="H55" s="24"/>
      <c r="I55" s="24"/>
      <c r="J55" s="24"/>
    </row>
    <row r="56" spans="1:10" x14ac:dyDescent="0.25">
      <c r="A56" s="46">
        <v>9.1999999999999904</v>
      </c>
      <c r="B56" s="34">
        <f>[1]!APNS1(A56,cmc,rr)</f>
        <v>8.7321228753514735</v>
      </c>
      <c r="C56" s="34">
        <f t="shared" si="1"/>
        <v>0.46787712464851694</v>
      </c>
      <c r="D56" s="33">
        <f t="shared" si="2"/>
        <v>811.30921565136043</v>
      </c>
      <c r="E56" s="24"/>
      <c r="F56" s="24"/>
      <c r="G56" s="24"/>
      <c r="H56" s="24"/>
      <c r="I56" s="24"/>
      <c r="J56" s="24"/>
    </row>
    <row r="57" spans="1:10" x14ac:dyDescent="0.25">
      <c r="A57" s="46">
        <v>9.3999999999999897</v>
      </c>
      <c r="B57" s="34">
        <f>[1]!APNS1(A57,cmc,rr)</f>
        <v>8.806062821735944</v>
      </c>
      <c r="C57" s="34">
        <f t="shared" si="1"/>
        <v>0.59393717826404568</v>
      </c>
      <c r="D57" s="33">
        <f t="shared" si="2"/>
        <v>820.25471163019563</v>
      </c>
      <c r="E57" s="24"/>
      <c r="F57" s="24"/>
      <c r="G57" s="24"/>
      <c r="H57" s="24"/>
      <c r="I57" s="24"/>
      <c r="J57" s="24"/>
    </row>
    <row r="58" spans="1:10" x14ac:dyDescent="0.25">
      <c r="A58" s="46">
        <v>9.5999999999999908</v>
      </c>
      <c r="B58" s="34">
        <f>[1]!APNS1(A58,cmc,rr)</f>
        <v>8.8639922783280394</v>
      </c>
      <c r="C58" s="34">
        <f t="shared" si="1"/>
        <v>0.73600772167195139</v>
      </c>
      <c r="D58" s="33">
        <f t="shared" si="2"/>
        <v>827.99942087460283</v>
      </c>
      <c r="E58" s="24"/>
      <c r="F58" s="24"/>
      <c r="G58" s="24"/>
      <c r="H58" s="24"/>
      <c r="I58" s="24"/>
      <c r="J58" s="24"/>
    </row>
    <row r="59" spans="1:10" x14ac:dyDescent="0.25">
      <c r="A59" s="46">
        <v>9.7999999999999901</v>
      </c>
      <c r="B59" s="34">
        <f>[1]!APNS1(A59,cmc,rr)</f>
        <v>8.9077565169615287</v>
      </c>
      <c r="C59" s="34">
        <f t="shared" si="1"/>
        <v>0.89224348303846135</v>
      </c>
      <c r="D59" s="33">
        <f t="shared" si="2"/>
        <v>834.6817387721145</v>
      </c>
      <c r="E59" s="24"/>
      <c r="F59" s="24"/>
      <c r="G59" s="24"/>
      <c r="H59" s="24"/>
      <c r="I59" s="24"/>
      <c r="J59" s="24"/>
    </row>
    <row r="60" spans="1:10" x14ac:dyDescent="0.25">
      <c r="A60" s="46">
        <v>9.9999999999999893</v>
      </c>
      <c r="B60" s="34">
        <f>[1]!APNS1(A60,cmc,rr)</f>
        <v>8.9395870953466936</v>
      </c>
      <c r="C60" s="34">
        <f t="shared" si="1"/>
        <v>1.0604129046532957</v>
      </c>
      <c r="D60" s="33">
        <f t="shared" si="2"/>
        <v>840.4690321510019</v>
      </c>
      <c r="E60" s="24"/>
      <c r="F60" s="24"/>
      <c r="G60" s="24"/>
      <c r="H60" s="24"/>
      <c r="I60" s="24"/>
      <c r="J60" s="24"/>
    </row>
    <row r="61" spans="1:10" x14ac:dyDescent="0.25">
      <c r="A61" s="46">
        <v>10.199999999999999</v>
      </c>
      <c r="B61" s="34">
        <f>[1]!APNS1(A61,cmc,rr)</f>
        <v>8.9618444745149599</v>
      </c>
      <c r="C61" s="34">
        <f t="shared" si="1"/>
        <v>1.2381555254850394</v>
      </c>
      <c r="D61" s="33">
        <f t="shared" si="2"/>
        <v>845.53833558862198</v>
      </c>
      <c r="E61" s="24"/>
      <c r="F61" s="24"/>
      <c r="G61" s="24"/>
      <c r="H61" s="24"/>
      <c r="I61" s="24"/>
      <c r="J61" s="24"/>
    </row>
    <row r="62" spans="1:10" x14ac:dyDescent="0.25">
      <c r="A62" s="46">
        <v>10.4</v>
      </c>
      <c r="B62" s="34">
        <f>[1]!APNS1(A62,cmc,rr)</f>
        <v>8.9767893170554096</v>
      </c>
      <c r="C62" s="34">
        <f t="shared" si="1"/>
        <v>1.4232106829445907</v>
      </c>
      <c r="D62" s="33">
        <f t="shared" si="2"/>
        <v>850.05919877915574</v>
      </c>
      <c r="E62" s="24"/>
      <c r="F62" s="24"/>
      <c r="G62" s="24"/>
      <c r="H62" s="24"/>
      <c r="I62" s="24"/>
      <c r="J62" s="24"/>
    </row>
    <row r="63" spans="1:10" x14ac:dyDescent="0.25">
      <c r="A63" s="46">
        <v>10.6</v>
      </c>
      <c r="B63" s="34">
        <f>[1]!APNS1(A63,cmc,rr)</f>
        <v>8.9864155113587625</v>
      </c>
      <c r="C63" s="34">
        <f t="shared" si="1"/>
        <v>1.6135844886412372</v>
      </c>
      <c r="D63" s="33">
        <f t="shared" si="2"/>
        <v>854.18116335190712</v>
      </c>
      <c r="E63" s="24"/>
      <c r="F63" s="24"/>
      <c r="G63" s="24"/>
      <c r="H63" s="24"/>
      <c r="I63" s="24"/>
      <c r="J63" s="24"/>
    </row>
    <row r="64" spans="1:10" x14ac:dyDescent="0.25">
      <c r="A64" s="46">
        <v>10.8</v>
      </c>
      <c r="B64" s="34">
        <f>[1]!APNS1(A64,cmc,rr)</f>
        <v>8.9923582433351932</v>
      </c>
      <c r="C64" s="34">
        <f t="shared" si="1"/>
        <v>1.8076417566648075</v>
      </c>
      <c r="D64" s="33">
        <f t="shared" si="2"/>
        <v>858.0268682501395</v>
      </c>
      <c r="E64" s="24"/>
      <c r="F64" s="24"/>
      <c r="G64" s="24"/>
      <c r="H64" s="24"/>
      <c r="I64" s="24"/>
      <c r="J64" s="24"/>
    </row>
    <row r="65" spans="1:10" x14ac:dyDescent="0.25">
      <c r="A65" s="46">
        <v>11</v>
      </c>
      <c r="B65" s="34">
        <f>[1]!APNS1(A65,cmc,rr)</f>
        <v>8.9958719173144335</v>
      </c>
      <c r="C65" s="34">
        <f t="shared" si="1"/>
        <v>2.0041280826855665</v>
      </c>
      <c r="D65" s="33">
        <f t="shared" si="2"/>
        <v>861.69039379858248</v>
      </c>
      <c r="E65" s="24"/>
      <c r="F65" s="24"/>
      <c r="G65" s="24"/>
      <c r="H65" s="24"/>
      <c r="I65" s="24"/>
      <c r="J65" s="24"/>
    </row>
    <row r="66" spans="1:10" x14ac:dyDescent="0.25">
      <c r="A66" s="46">
        <v>11.2</v>
      </c>
      <c r="B66" s="34">
        <f>[1]!APNS1(A66,cmc,rr)</f>
        <v>8.9978602945100192</v>
      </c>
      <c r="C66" s="34">
        <f t="shared" si="1"/>
        <v>2.2021397054899801</v>
      </c>
      <c r="D66" s="33">
        <f t="shared" si="2"/>
        <v>865.23952208825142</v>
      </c>
      <c r="E66" s="24"/>
      <c r="F66" s="24"/>
      <c r="G66" s="24"/>
      <c r="H66" s="24"/>
      <c r="I66" s="24"/>
      <c r="J66" s="24"/>
    </row>
    <row r="67" spans="1:10" x14ac:dyDescent="0.25">
      <c r="A67" s="46">
        <v>11.4</v>
      </c>
      <c r="B67" s="34">
        <f>[1]!APNS1(A67,cmc,rr)</f>
        <v>8.9989366332610086</v>
      </c>
      <c r="C67" s="34">
        <f t="shared" si="1"/>
        <v>2.4010633667389918</v>
      </c>
      <c r="D67" s="33">
        <f t="shared" si="2"/>
        <v>868.72024749457569</v>
      </c>
      <c r="E67" s="24"/>
      <c r="F67" s="24"/>
      <c r="G67" s="24"/>
      <c r="H67" s="24"/>
      <c r="I67" s="24"/>
      <c r="J67" s="24"/>
    </row>
    <row r="68" spans="1:10" x14ac:dyDescent="0.25">
      <c r="A68" s="46">
        <v>11.6</v>
      </c>
      <c r="B68" s="34">
        <f>[1]!APNS1(A68,cmc,rr)</f>
        <v>8.9994936738030304</v>
      </c>
      <c r="C68" s="34">
        <f t="shared" si="1"/>
        <v>2.6005063261969692</v>
      </c>
      <c r="D68" s="33">
        <f t="shared" si="2"/>
        <v>872.16202553522726</v>
      </c>
      <c r="E68" s="24"/>
      <c r="F68" s="24"/>
      <c r="G68" s="24"/>
      <c r="H68" s="24"/>
      <c r="I68" s="24"/>
      <c r="J68" s="24"/>
    </row>
    <row r="69" spans="1:10" x14ac:dyDescent="0.25">
      <c r="A69" s="46">
        <v>11.8</v>
      </c>
      <c r="B69" s="34">
        <f>[1]!APNS1(A69,cmc,rr)</f>
        <v>8.9997691621246592</v>
      </c>
      <c r="C69" s="34">
        <f t="shared" si="1"/>
        <v>2.8002308378753415</v>
      </c>
      <c r="D69" s="33">
        <f t="shared" si="2"/>
        <v>875.58268715934946</v>
      </c>
      <c r="E69" s="24"/>
      <c r="F69" s="24"/>
      <c r="G69" s="24"/>
      <c r="H69" s="24"/>
      <c r="I69" s="24"/>
      <c r="J69" s="24"/>
    </row>
    <row r="70" spans="1:10" x14ac:dyDescent="0.25">
      <c r="A70" s="46">
        <v>12</v>
      </c>
      <c r="B70" s="34">
        <f>[1]!APNS1(A70,cmc,rr)</f>
        <v>8.9998992985617861</v>
      </c>
      <c r="C70" s="34">
        <f t="shared" si="1"/>
        <v>3.0001007014382139</v>
      </c>
      <c r="D70" s="33">
        <f t="shared" si="2"/>
        <v>878.99244739213395</v>
      </c>
      <c r="E70" s="24"/>
      <c r="F70" s="24"/>
      <c r="G70" s="24"/>
      <c r="H70" s="24"/>
      <c r="I70" s="24"/>
      <c r="J70" s="24"/>
    </row>
    <row r="71" spans="1:10" x14ac:dyDescent="0.25">
      <c r="A71" s="46">
        <v>12.2</v>
      </c>
      <c r="B71" s="34">
        <f>[1]!APNS1(A71,cmc,rr)</f>
        <v>8.9999579906291061</v>
      </c>
      <c r="C71" s="34">
        <f t="shared" si="1"/>
        <v>3.2000420093708932</v>
      </c>
      <c r="D71" s="33">
        <f t="shared" si="2"/>
        <v>882.39684929718294</v>
      </c>
      <c r="E71" s="24"/>
      <c r="F71" s="24"/>
      <c r="G71" s="24"/>
      <c r="H71" s="24"/>
      <c r="I71" s="24"/>
      <c r="J71" s="24"/>
    </row>
    <row r="72" spans="1:10" x14ac:dyDescent="0.25">
      <c r="A72" s="46">
        <v>12.4</v>
      </c>
      <c r="B72" s="34">
        <f>[1]!APNS1(A72,cmc,rr)</f>
        <v>8.9999832516371985</v>
      </c>
      <c r="C72" s="34">
        <f t="shared" si="1"/>
        <v>3.4000167483628019</v>
      </c>
      <c r="D72" s="33">
        <f t="shared" si="2"/>
        <v>885.79874387278983</v>
      </c>
      <c r="E72" s="24"/>
      <c r="F72" s="24"/>
      <c r="G72" s="24"/>
      <c r="H72" s="24"/>
      <c r="I72" s="24"/>
      <c r="J72" s="24"/>
    </row>
    <row r="73" spans="1:10" x14ac:dyDescent="0.25">
      <c r="A73" s="46">
        <v>12.6</v>
      </c>
      <c r="B73" s="34">
        <f>[1]!APNS1(A73,cmc,rr)</f>
        <v>8.9999936225266435</v>
      </c>
      <c r="C73" s="34">
        <f t="shared" si="1"/>
        <v>3.6000063774733562</v>
      </c>
      <c r="D73" s="33">
        <f t="shared" si="2"/>
        <v>889.19952168949828</v>
      </c>
      <c r="E73" s="24"/>
      <c r="F73" s="24"/>
      <c r="G73" s="24"/>
      <c r="H73" s="24"/>
      <c r="I73" s="24"/>
      <c r="J73" s="24"/>
    </row>
    <row r="74" spans="1:10" x14ac:dyDescent="0.25">
      <c r="A74" s="46">
        <v>12.8</v>
      </c>
      <c r="B74" s="34">
        <f>[1]!APNS1(A74,cmc,rr)</f>
        <v>8.9999976820332872</v>
      </c>
      <c r="C74" s="34">
        <f t="shared" si="1"/>
        <v>3.8000023179667135</v>
      </c>
      <c r="D74" s="33">
        <f t="shared" ref="D74:D105" si="3">a*B74+b*C74+k0</f>
        <v>892.59982615249658</v>
      </c>
      <c r="E74" s="24"/>
      <c r="F74" s="24"/>
      <c r="G74" s="24"/>
      <c r="H74" s="24"/>
      <c r="I74" s="24"/>
      <c r="J74" s="24"/>
    </row>
    <row r="75" spans="1:10" x14ac:dyDescent="0.25">
      <c r="A75" s="46">
        <v>13</v>
      </c>
      <c r="B75" s="34">
        <f>[1]!APNS1(A75,cmc,rr)</f>
        <v>8.9999991963353949</v>
      </c>
      <c r="C75" s="34">
        <f t="shared" ref="C75:C110" si="4">A75-B75</f>
        <v>4.0000008036646051</v>
      </c>
      <c r="D75" s="33">
        <f t="shared" si="3"/>
        <v>895.9999397251546</v>
      </c>
      <c r="E75" s="24"/>
      <c r="F75" s="24"/>
      <c r="G75" s="24"/>
      <c r="H75" s="24"/>
      <c r="I75" s="24"/>
      <c r="J75" s="24"/>
    </row>
    <row r="76" spans="1:10" x14ac:dyDescent="0.25">
      <c r="A76" s="46">
        <v>13.2</v>
      </c>
      <c r="B76" s="34">
        <f>[1]!APNS1(A76,cmc,rr)</f>
        <v>8.9999997343744393</v>
      </c>
      <c r="C76" s="34">
        <f t="shared" si="4"/>
        <v>4.2000002656255599</v>
      </c>
      <c r="D76" s="33">
        <f t="shared" si="3"/>
        <v>899.39998007808299</v>
      </c>
      <c r="E76" s="24"/>
      <c r="F76" s="24"/>
      <c r="G76" s="24"/>
      <c r="H76" s="24"/>
      <c r="I76" s="24"/>
      <c r="J76" s="24"/>
    </row>
    <row r="77" spans="1:10" x14ac:dyDescent="0.25">
      <c r="A77" s="46">
        <v>13.4</v>
      </c>
      <c r="B77" s="34">
        <f>[1]!APNS1(A77,cmc,rr)</f>
        <v>8.9999999163630875</v>
      </c>
      <c r="C77" s="34">
        <f t="shared" si="4"/>
        <v>4.4000000836369129</v>
      </c>
      <c r="D77" s="33">
        <f t="shared" si="3"/>
        <v>902.79999372723159</v>
      </c>
      <c r="E77" s="24"/>
      <c r="F77" s="24"/>
      <c r="G77" s="24"/>
      <c r="H77" s="24"/>
      <c r="I77" s="24"/>
      <c r="J77" s="24"/>
    </row>
    <row r="78" spans="1:10" x14ac:dyDescent="0.25">
      <c r="A78" s="46">
        <v>13.6</v>
      </c>
      <c r="B78" s="34">
        <f>[1]!APNS1(A78,cmc,rr)</f>
        <v>8.9999999749304003</v>
      </c>
      <c r="C78" s="34">
        <f t="shared" si="4"/>
        <v>4.6000000250695994</v>
      </c>
      <c r="D78" s="33">
        <f t="shared" si="3"/>
        <v>906.19999811978005</v>
      </c>
      <c r="E78" s="24"/>
      <c r="F78" s="24"/>
      <c r="G78" s="24"/>
      <c r="H78" s="24"/>
      <c r="I78" s="24"/>
      <c r="J78" s="24"/>
    </row>
    <row r="79" spans="1:10" x14ac:dyDescent="0.25">
      <c r="A79" s="46">
        <v>13.8</v>
      </c>
      <c r="B79" s="34">
        <f>[1]!APNS1(A79,cmc,rr)</f>
        <v>8.9999999928520396</v>
      </c>
      <c r="C79" s="34">
        <f t="shared" si="4"/>
        <v>4.8000000071479612</v>
      </c>
      <c r="D79" s="33">
        <f t="shared" si="3"/>
        <v>909.59999946390292</v>
      </c>
      <c r="E79" s="24"/>
      <c r="F79" s="24"/>
      <c r="G79" s="24"/>
      <c r="H79" s="24"/>
      <c r="I79" s="24"/>
      <c r="J79" s="24"/>
    </row>
    <row r="80" spans="1:10" x14ac:dyDescent="0.25">
      <c r="A80" s="46">
        <v>14</v>
      </c>
      <c r="B80" s="34">
        <f>[1]!APNS1(A80,cmc,rr)</f>
        <v>8.9999999980629841</v>
      </c>
      <c r="C80" s="34">
        <f t="shared" si="4"/>
        <v>5.0000000019370159</v>
      </c>
      <c r="D80" s="33">
        <f t="shared" si="3"/>
        <v>912.9999998547238</v>
      </c>
      <c r="E80" s="24"/>
      <c r="F80" s="24"/>
      <c r="G80" s="24"/>
      <c r="H80" s="24"/>
      <c r="I80" s="24"/>
      <c r="J80" s="24"/>
    </row>
    <row r="81" spans="1:10" x14ac:dyDescent="0.25">
      <c r="A81" s="46">
        <v>14.2</v>
      </c>
      <c r="B81" s="34">
        <f>[1]!APNS1(A81,cmc,rr)</f>
        <v>8.9999999995015916</v>
      </c>
      <c r="C81" s="34">
        <f t="shared" si="4"/>
        <v>5.2000000004984077</v>
      </c>
      <c r="D81" s="33">
        <f t="shared" si="3"/>
        <v>916.3999999626194</v>
      </c>
      <c r="E81" s="24"/>
      <c r="F81" s="24"/>
      <c r="G81" s="24"/>
      <c r="H81" s="24"/>
      <c r="I81" s="24"/>
      <c r="J81" s="24"/>
    </row>
    <row r="82" spans="1:10" x14ac:dyDescent="0.25">
      <c r="A82" s="46">
        <v>14.4</v>
      </c>
      <c r="B82" s="34">
        <f>[1]!APNS1(A82,cmc,rr)</f>
        <v>8.999999999878364</v>
      </c>
      <c r="C82" s="34">
        <f t="shared" si="4"/>
        <v>5.4000000001216364</v>
      </c>
      <c r="D82" s="33">
        <f t="shared" si="3"/>
        <v>919.79999999087727</v>
      </c>
      <c r="E82" s="24"/>
      <c r="F82" s="24"/>
      <c r="G82" s="24"/>
      <c r="H82" s="24"/>
      <c r="I82" s="24"/>
      <c r="J82" s="24"/>
    </row>
    <row r="83" spans="1:10" x14ac:dyDescent="0.25">
      <c r="A83" s="46">
        <v>14.6</v>
      </c>
      <c r="B83" s="34">
        <f>[1]!APNS1(A83,cmc,rr)</f>
        <v>8.9999999999718803</v>
      </c>
      <c r="C83" s="34">
        <f t="shared" si="4"/>
        <v>5.6000000000281194</v>
      </c>
      <c r="D83" s="33">
        <f t="shared" si="3"/>
        <v>923.19999999789093</v>
      </c>
      <c r="E83" s="24"/>
      <c r="F83" s="24"/>
      <c r="G83" s="24"/>
      <c r="H83" s="24"/>
      <c r="I83" s="24"/>
      <c r="J83" s="24"/>
    </row>
    <row r="84" spans="1:10" x14ac:dyDescent="0.25">
      <c r="A84" s="46">
        <v>14.8</v>
      </c>
      <c r="B84" s="34">
        <f>[1]!APNS1(A84,cmc,rr)</f>
        <v>8.999999999993852</v>
      </c>
      <c r="C84" s="34">
        <f t="shared" si="4"/>
        <v>5.8000000000061487</v>
      </c>
      <c r="D84" s="33">
        <f t="shared" si="3"/>
        <v>926.59999999953891</v>
      </c>
      <c r="E84" s="24"/>
      <c r="F84" s="24"/>
      <c r="G84" s="24"/>
      <c r="H84" s="24"/>
      <c r="I84" s="24"/>
      <c r="J84" s="24"/>
    </row>
    <row r="85" spans="1:10" x14ac:dyDescent="0.25">
      <c r="A85" s="46">
        <v>15</v>
      </c>
      <c r="B85" s="34">
        <f>[1]!APNS1(A85,cmc,rr)</f>
        <v>8.9999999999987317</v>
      </c>
      <c r="C85" s="34">
        <f t="shared" si="4"/>
        <v>6.0000000000012683</v>
      </c>
      <c r="D85" s="33">
        <f t="shared" si="3"/>
        <v>929.99999999990496</v>
      </c>
      <c r="E85" s="24"/>
      <c r="F85" s="24"/>
      <c r="G85" s="24"/>
      <c r="H85" s="24"/>
      <c r="I85" s="24"/>
      <c r="J85" s="24"/>
    </row>
    <row r="86" spans="1:10" x14ac:dyDescent="0.25">
      <c r="A86" s="46">
        <v>15.2</v>
      </c>
      <c r="B86" s="34">
        <f>[1]!APNS1(A86,cmc,rr)</f>
        <v>8.9999999999997531</v>
      </c>
      <c r="C86" s="34">
        <f t="shared" si="4"/>
        <v>6.2000000000002462</v>
      </c>
      <c r="D86" s="33">
        <f t="shared" si="3"/>
        <v>933.39999999998145</v>
      </c>
      <c r="E86" s="24"/>
      <c r="F86" s="24"/>
      <c r="G86" s="24"/>
      <c r="H86" s="24"/>
      <c r="I86" s="24"/>
      <c r="J86" s="24"/>
    </row>
    <row r="87" spans="1:10" x14ac:dyDescent="0.25">
      <c r="A87" s="46">
        <v>15.4</v>
      </c>
      <c r="B87" s="34">
        <f>[1]!APNS1(A87,cmc,rr)</f>
        <v>8.9999999999999556</v>
      </c>
      <c r="C87" s="34">
        <f t="shared" si="4"/>
        <v>6.4000000000000448</v>
      </c>
      <c r="D87" s="33">
        <f t="shared" si="3"/>
        <v>936.79999999999666</v>
      </c>
      <c r="E87" s="24"/>
      <c r="F87" s="24"/>
      <c r="G87" s="24"/>
      <c r="H87" s="24"/>
      <c r="I87" s="24"/>
      <c r="J87" s="24"/>
    </row>
    <row r="88" spans="1:10" x14ac:dyDescent="0.25">
      <c r="A88" s="46">
        <v>15.6</v>
      </c>
      <c r="B88" s="34">
        <f>[1]!APNS1(A88,cmc,rr)</f>
        <v>8.9999999999999929</v>
      </c>
      <c r="C88" s="34">
        <f t="shared" si="4"/>
        <v>6.6000000000000068</v>
      </c>
      <c r="D88" s="33">
        <f t="shared" si="3"/>
        <v>940.19999999999948</v>
      </c>
      <c r="E88" s="24"/>
      <c r="F88" s="24"/>
      <c r="G88" s="24"/>
      <c r="H88" s="24"/>
      <c r="I88" s="24"/>
      <c r="J88" s="24"/>
    </row>
    <row r="89" spans="1:10" x14ac:dyDescent="0.25">
      <c r="A89" s="46">
        <v>15.8</v>
      </c>
      <c r="B89" s="34">
        <f>[1]!APNS1(A89,cmc,rr)</f>
        <v>8.9999999999999982</v>
      </c>
      <c r="C89" s="34">
        <f t="shared" si="4"/>
        <v>6.8000000000000025</v>
      </c>
      <c r="D89" s="33">
        <f t="shared" si="3"/>
        <v>943.59999999999991</v>
      </c>
      <c r="E89" s="24"/>
      <c r="F89" s="24"/>
      <c r="G89" s="24"/>
      <c r="H89" s="24"/>
      <c r="I89" s="24"/>
      <c r="J89" s="24"/>
    </row>
    <row r="90" spans="1:10" x14ac:dyDescent="0.25">
      <c r="A90" s="46">
        <v>16</v>
      </c>
      <c r="B90" s="34">
        <f>[1]!APNS1(A90,cmc,rr)</f>
        <v>9</v>
      </c>
      <c r="C90" s="34">
        <f t="shared" si="4"/>
        <v>7</v>
      </c>
      <c r="D90" s="33">
        <f t="shared" si="3"/>
        <v>947</v>
      </c>
      <c r="E90" s="24"/>
      <c r="F90" s="24"/>
      <c r="G90" s="24"/>
      <c r="H90" s="24"/>
      <c r="I90" s="24"/>
      <c r="J90" s="24"/>
    </row>
    <row r="91" spans="1:10" x14ac:dyDescent="0.25">
      <c r="A91" s="46">
        <v>16.2</v>
      </c>
      <c r="B91" s="34">
        <f>[1]!APNS1(A91,cmc,rr)</f>
        <v>9</v>
      </c>
      <c r="C91" s="34">
        <f t="shared" si="4"/>
        <v>7.1999999999999993</v>
      </c>
      <c r="D91" s="33">
        <f t="shared" si="3"/>
        <v>950.4</v>
      </c>
      <c r="E91" s="24"/>
      <c r="F91" s="24"/>
      <c r="G91" s="24"/>
      <c r="H91" s="24"/>
      <c r="I91" s="24"/>
      <c r="J91" s="24"/>
    </row>
    <row r="92" spans="1:10" x14ac:dyDescent="0.25">
      <c r="A92" s="46">
        <v>16.399999999999999</v>
      </c>
      <c r="B92" s="34">
        <f>[1]!APNS1(A92,cmc,rr)</f>
        <v>9</v>
      </c>
      <c r="C92" s="34">
        <f t="shared" si="4"/>
        <v>7.3999999999999986</v>
      </c>
      <c r="D92" s="33">
        <f t="shared" si="3"/>
        <v>953.8</v>
      </c>
      <c r="E92" s="24"/>
      <c r="F92" s="24"/>
      <c r="G92" s="24"/>
      <c r="H92" s="24"/>
      <c r="I92" s="24"/>
      <c r="J92" s="24"/>
    </row>
    <row r="93" spans="1:10" x14ac:dyDescent="0.25">
      <c r="A93" s="46">
        <v>16.600000000000001</v>
      </c>
      <c r="B93" s="34">
        <f>[1]!APNS1(A93,cmc,rr)</f>
        <v>9</v>
      </c>
      <c r="C93" s="34">
        <f t="shared" si="4"/>
        <v>7.6000000000000014</v>
      </c>
      <c r="D93" s="33">
        <f t="shared" si="3"/>
        <v>957.2</v>
      </c>
      <c r="E93" s="24"/>
      <c r="F93" s="24"/>
      <c r="G93" s="24"/>
      <c r="H93" s="24"/>
      <c r="I93" s="24"/>
      <c r="J93" s="24"/>
    </row>
    <row r="94" spans="1:10" x14ac:dyDescent="0.25">
      <c r="A94" s="46">
        <v>16.8</v>
      </c>
      <c r="B94" s="34">
        <f>[1]!APNS1(A94,cmc,rr)</f>
        <v>9</v>
      </c>
      <c r="C94" s="34">
        <f t="shared" si="4"/>
        <v>7.8000000000000007</v>
      </c>
      <c r="D94" s="33">
        <f t="shared" si="3"/>
        <v>960.6</v>
      </c>
      <c r="E94" s="24"/>
      <c r="F94" s="24"/>
      <c r="G94" s="24"/>
      <c r="H94" s="24"/>
      <c r="I94" s="24"/>
      <c r="J94" s="24"/>
    </row>
    <row r="95" spans="1:10" x14ac:dyDescent="0.25">
      <c r="A95" s="46">
        <v>17</v>
      </c>
      <c r="B95" s="34">
        <f>[1]!APNS1(A95,cmc,rr)</f>
        <v>9</v>
      </c>
      <c r="C95" s="34">
        <f t="shared" si="4"/>
        <v>8</v>
      </c>
      <c r="D95" s="33">
        <f t="shared" si="3"/>
        <v>964</v>
      </c>
      <c r="E95" s="24"/>
      <c r="F95" s="24"/>
      <c r="G95" s="24"/>
      <c r="H95" s="24"/>
      <c r="I95" s="24"/>
      <c r="J95" s="24"/>
    </row>
    <row r="96" spans="1:10" x14ac:dyDescent="0.25">
      <c r="A96" s="46">
        <v>17.2</v>
      </c>
      <c r="B96" s="34">
        <f>[1]!APNS1(A96,cmc,rr)</f>
        <v>9</v>
      </c>
      <c r="C96" s="34">
        <f t="shared" si="4"/>
        <v>8.1999999999999993</v>
      </c>
      <c r="D96" s="33">
        <f t="shared" si="3"/>
        <v>967.4</v>
      </c>
      <c r="E96" s="24"/>
      <c r="F96" s="24"/>
      <c r="G96" s="24"/>
      <c r="H96" s="24"/>
      <c r="I96" s="24"/>
      <c r="J96" s="24"/>
    </row>
    <row r="97" spans="1:10" x14ac:dyDescent="0.25">
      <c r="A97" s="46">
        <v>17.399999999999999</v>
      </c>
      <c r="B97" s="34">
        <f>[1]!APNS1(A97,cmc,rr)</f>
        <v>9</v>
      </c>
      <c r="C97" s="34">
        <f t="shared" si="4"/>
        <v>8.3999999999999986</v>
      </c>
      <c r="D97" s="33">
        <f t="shared" si="3"/>
        <v>970.8</v>
      </c>
      <c r="E97" s="24"/>
      <c r="F97" s="24"/>
      <c r="G97" s="24"/>
      <c r="H97" s="24"/>
      <c r="I97" s="24"/>
      <c r="J97" s="24"/>
    </row>
    <row r="98" spans="1:10" x14ac:dyDescent="0.25">
      <c r="A98" s="46">
        <v>17.600000000000001</v>
      </c>
      <c r="B98" s="34">
        <f>[1]!APNS1(A98,cmc,rr)</f>
        <v>9</v>
      </c>
      <c r="C98" s="34">
        <f t="shared" si="4"/>
        <v>8.6000000000000014</v>
      </c>
      <c r="D98" s="33">
        <f t="shared" si="3"/>
        <v>974.2</v>
      </c>
      <c r="E98" s="24"/>
      <c r="F98" s="24"/>
      <c r="G98" s="24"/>
      <c r="H98" s="24"/>
      <c r="I98" s="24"/>
      <c r="J98" s="24"/>
    </row>
    <row r="99" spans="1:10" x14ac:dyDescent="0.25">
      <c r="A99" s="46">
        <v>17.8</v>
      </c>
      <c r="B99" s="34">
        <f>[1]!APNS1(A99,cmc,rr)</f>
        <v>9</v>
      </c>
      <c r="C99" s="34">
        <f t="shared" si="4"/>
        <v>8.8000000000000007</v>
      </c>
      <c r="D99" s="33">
        <f t="shared" si="3"/>
        <v>977.6</v>
      </c>
      <c r="E99" s="24"/>
      <c r="F99" s="24"/>
      <c r="G99" s="24"/>
      <c r="H99" s="24"/>
      <c r="I99" s="24"/>
      <c r="J99" s="24"/>
    </row>
    <row r="100" spans="1:10" x14ac:dyDescent="0.25">
      <c r="A100" s="46">
        <v>18</v>
      </c>
      <c r="B100" s="34">
        <f>[1]!APNS1(A100,cmc,rr)</f>
        <v>9</v>
      </c>
      <c r="C100" s="34">
        <f t="shared" si="4"/>
        <v>9</v>
      </c>
      <c r="D100" s="33">
        <f t="shared" si="3"/>
        <v>981</v>
      </c>
      <c r="E100" s="24"/>
      <c r="F100" s="24"/>
      <c r="G100" s="24"/>
      <c r="H100" s="24"/>
      <c r="I100" s="24"/>
      <c r="J100" s="24"/>
    </row>
    <row r="101" spans="1:10" x14ac:dyDescent="0.25">
      <c r="A101" s="46">
        <v>18.2</v>
      </c>
      <c r="B101" s="34">
        <f>[1]!APNS1(A101,cmc,rr)</f>
        <v>9</v>
      </c>
      <c r="C101" s="34">
        <f t="shared" si="4"/>
        <v>9.1999999999999993</v>
      </c>
      <c r="D101" s="33">
        <f t="shared" si="3"/>
        <v>984.4</v>
      </c>
      <c r="E101" s="24"/>
      <c r="F101" s="24"/>
      <c r="G101" s="24"/>
      <c r="H101" s="24"/>
      <c r="I101" s="24"/>
      <c r="J101" s="24"/>
    </row>
    <row r="102" spans="1:10" x14ac:dyDescent="0.25">
      <c r="A102" s="46">
        <v>18.399999999999999</v>
      </c>
      <c r="B102" s="34">
        <f>[1]!APNS1(A102,cmc,rr)</f>
        <v>9</v>
      </c>
      <c r="C102" s="34">
        <f t="shared" si="4"/>
        <v>9.3999999999999986</v>
      </c>
      <c r="D102" s="33">
        <f t="shared" si="3"/>
        <v>987.8</v>
      </c>
      <c r="E102" s="24"/>
      <c r="F102" s="24"/>
      <c r="G102" s="24"/>
      <c r="H102" s="24"/>
      <c r="I102" s="24"/>
      <c r="J102" s="24"/>
    </row>
    <row r="103" spans="1:10" x14ac:dyDescent="0.25">
      <c r="A103" s="46">
        <v>18.600000000000001</v>
      </c>
      <c r="B103" s="34">
        <f>[1]!APNS1(A103,cmc,rr)</f>
        <v>9</v>
      </c>
      <c r="C103" s="34">
        <f t="shared" si="4"/>
        <v>9.6000000000000014</v>
      </c>
      <c r="D103" s="33">
        <f t="shared" si="3"/>
        <v>991.2</v>
      </c>
      <c r="E103" s="24"/>
      <c r="F103" s="24"/>
      <c r="G103" s="24"/>
      <c r="H103" s="24"/>
      <c r="I103" s="24"/>
      <c r="J103" s="24"/>
    </row>
    <row r="104" spans="1:10" x14ac:dyDescent="0.25">
      <c r="A104" s="46">
        <v>18.8</v>
      </c>
      <c r="B104" s="34">
        <f>[1]!APNS1(A104,cmc,rr)</f>
        <v>9</v>
      </c>
      <c r="C104" s="34">
        <f t="shared" si="4"/>
        <v>9.8000000000000007</v>
      </c>
      <c r="D104" s="33">
        <f t="shared" si="3"/>
        <v>994.6</v>
      </c>
      <c r="E104" s="24"/>
      <c r="F104" s="24"/>
      <c r="G104" s="24"/>
      <c r="H104" s="24"/>
      <c r="I104" s="24"/>
      <c r="J104" s="24"/>
    </row>
    <row r="105" spans="1:10" x14ac:dyDescent="0.25">
      <c r="A105" s="46">
        <v>19</v>
      </c>
      <c r="B105" s="34">
        <f>[1]!APNS1(A105,cmc,rr)</f>
        <v>9</v>
      </c>
      <c r="C105" s="34">
        <f t="shared" si="4"/>
        <v>10</v>
      </c>
      <c r="D105" s="33">
        <f t="shared" si="3"/>
        <v>998</v>
      </c>
      <c r="E105" s="24"/>
      <c r="F105" s="24"/>
      <c r="G105" s="24"/>
      <c r="H105" s="24"/>
      <c r="I105" s="24"/>
      <c r="J105" s="24"/>
    </row>
    <row r="106" spans="1:10" x14ac:dyDescent="0.25">
      <c r="A106" s="46">
        <v>19.2</v>
      </c>
      <c r="B106" s="34">
        <f>[1]!APNS1(A106,cmc,rr)</f>
        <v>9</v>
      </c>
      <c r="C106" s="34">
        <f t="shared" si="4"/>
        <v>10.199999999999999</v>
      </c>
      <c r="D106" s="33">
        <f>a*B106+b*C106+k0</f>
        <v>1001.4</v>
      </c>
      <c r="E106" s="24"/>
      <c r="F106" s="24"/>
      <c r="G106" s="24"/>
      <c r="H106" s="24"/>
      <c r="I106" s="24"/>
      <c r="J106" s="24"/>
    </row>
    <row r="107" spans="1:10" x14ac:dyDescent="0.25">
      <c r="A107" s="46">
        <v>19.399999999999999</v>
      </c>
      <c r="B107" s="34">
        <f>[1]!APNS1(A107,cmc,rr)</f>
        <v>9</v>
      </c>
      <c r="C107" s="34">
        <f t="shared" si="4"/>
        <v>10.399999999999999</v>
      </c>
      <c r="D107" s="33">
        <f>a*B107+b*C107+k0</f>
        <v>1004.8</v>
      </c>
      <c r="E107" s="24"/>
      <c r="F107" s="24"/>
      <c r="G107" s="24"/>
      <c r="H107" s="24"/>
      <c r="I107" s="24"/>
      <c r="J107" s="24"/>
    </row>
    <row r="108" spans="1:10" x14ac:dyDescent="0.25">
      <c r="A108" s="46">
        <v>19.600000000000001</v>
      </c>
      <c r="B108" s="34">
        <f>[1]!APNS1(A108,cmc,rr)</f>
        <v>9</v>
      </c>
      <c r="C108" s="34">
        <f t="shared" si="4"/>
        <v>10.600000000000001</v>
      </c>
      <c r="D108" s="33">
        <f>a*B108+b*C108+k0</f>
        <v>1008.2</v>
      </c>
      <c r="E108" s="24"/>
      <c r="F108" s="24"/>
      <c r="G108" s="24"/>
      <c r="H108" s="24"/>
      <c r="I108" s="24"/>
      <c r="J108" s="24"/>
    </row>
    <row r="109" spans="1:10" x14ac:dyDescent="0.25">
      <c r="A109" s="46">
        <v>19.8</v>
      </c>
      <c r="B109" s="34">
        <f>[1]!APNS1(A109,cmc,rr)</f>
        <v>9</v>
      </c>
      <c r="C109" s="34">
        <f t="shared" si="4"/>
        <v>10.8</v>
      </c>
      <c r="D109" s="33">
        <f>a*B109+b*C109+k0</f>
        <v>1011.6</v>
      </c>
      <c r="E109" s="24"/>
      <c r="F109" s="24"/>
      <c r="G109" s="24"/>
      <c r="H109" s="24"/>
      <c r="I109" s="24"/>
      <c r="J109" s="24"/>
    </row>
    <row r="110" spans="1:10" x14ac:dyDescent="0.25">
      <c r="A110" s="46">
        <v>20</v>
      </c>
      <c r="B110" s="34">
        <f>[1]!APNS1(A110,cmc,rr)</f>
        <v>9</v>
      </c>
      <c r="C110" s="34">
        <f t="shared" si="4"/>
        <v>11</v>
      </c>
      <c r="D110" s="33">
        <f>a*B110+b*C110+k0</f>
        <v>1015</v>
      </c>
      <c r="E110" s="24"/>
      <c r="F110" s="24"/>
      <c r="G110" s="24"/>
      <c r="H110" s="24"/>
      <c r="I110" s="24"/>
      <c r="J110" s="24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3079" r:id="rId4">
          <objectPr defaultSize="0" autoPict="0" r:id="rId5">
            <anchor moveWithCells="1" sizeWithCells="1">
              <from>
                <xdr:col>1</xdr:col>
                <xdr:colOff>9525</xdr:colOff>
                <xdr:row>0</xdr:row>
                <xdr:rowOff>866775</xdr:rowOff>
              </from>
              <to>
                <xdr:col>4</xdr:col>
                <xdr:colOff>266700</xdr:colOff>
                <xdr:row>0</xdr:row>
                <xdr:rowOff>1095375</xdr:rowOff>
              </to>
            </anchor>
          </objectPr>
        </oleObject>
      </mc:Choice>
      <mc:Fallback>
        <oleObject progId="Equation.DSMT4" shapeId="3079" r:id="rId4"/>
      </mc:Fallback>
    </mc:AlternateContent>
  </oleObjects>
  <controls>
    <mc:AlternateContent xmlns:mc="http://schemas.openxmlformats.org/markup-compatibility/2006">
      <mc:Choice Requires="x14">
        <control shapeId="3080" r:id="rId6" name="ScrollBar1">
          <controlPr defaultSize="0" autoLine="0" linkedCell="B3" r:id="rId7">
            <anchor moveWithCells="1">
              <from>
                <xdr:col>1</xdr:col>
                <xdr:colOff>409575</xdr:colOff>
                <xdr:row>2</xdr:row>
                <xdr:rowOff>38100</xdr:rowOff>
              </from>
              <to>
                <xdr:col>2</xdr:col>
                <xdr:colOff>790575</xdr:colOff>
                <xdr:row>2</xdr:row>
                <xdr:rowOff>219075</xdr:rowOff>
              </to>
            </anchor>
          </controlPr>
        </control>
      </mc:Choice>
      <mc:Fallback>
        <control shapeId="3080" r:id="rId6" name="ScrollBar1"/>
      </mc:Fallback>
    </mc:AlternateContent>
    <mc:AlternateContent xmlns:mc="http://schemas.openxmlformats.org/markup-compatibility/2006">
      <mc:Choice Requires="x14">
        <control shapeId="3081" r:id="rId8" name="ScrollBar2">
          <controlPr defaultSize="0" autoLine="0" linkedCell="C4" r:id="rId9">
            <anchor moveWithCells="1">
              <from>
                <xdr:col>1</xdr:col>
                <xdr:colOff>409575</xdr:colOff>
                <xdr:row>3</xdr:row>
                <xdr:rowOff>38100</xdr:rowOff>
              </from>
              <to>
                <xdr:col>2</xdr:col>
                <xdr:colOff>790575</xdr:colOff>
                <xdr:row>3</xdr:row>
                <xdr:rowOff>219075</xdr:rowOff>
              </to>
            </anchor>
          </controlPr>
        </control>
      </mc:Choice>
      <mc:Fallback>
        <control shapeId="3081" r:id="rId8" name="ScrollBar2"/>
      </mc:Fallback>
    </mc:AlternateContent>
    <mc:AlternateContent xmlns:mc="http://schemas.openxmlformats.org/markup-compatibility/2006">
      <mc:Choice Requires="x14">
        <control shapeId="3082" r:id="rId10" name="ScrollBar3">
          <controlPr defaultSize="0" autoLine="0" linkedCell="B5" r:id="rId11">
            <anchor moveWithCells="1">
              <from>
                <xdr:col>1</xdr:col>
                <xdr:colOff>409575</xdr:colOff>
                <xdr:row>4</xdr:row>
                <xdr:rowOff>38100</xdr:rowOff>
              </from>
              <to>
                <xdr:col>2</xdr:col>
                <xdr:colOff>790575</xdr:colOff>
                <xdr:row>4</xdr:row>
                <xdr:rowOff>219075</xdr:rowOff>
              </to>
            </anchor>
          </controlPr>
        </control>
      </mc:Choice>
      <mc:Fallback>
        <control shapeId="3082" r:id="rId10" name="ScrollBar3"/>
      </mc:Fallback>
    </mc:AlternateContent>
    <mc:AlternateContent xmlns:mc="http://schemas.openxmlformats.org/markup-compatibility/2006">
      <mc:Choice Requires="x14">
        <control shapeId="3083" r:id="rId12" name="ScrollBar4">
          <controlPr defaultSize="0" autoLine="0" linkedCell="B6" r:id="rId13">
            <anchor moveWithCells="1">
              <from>
                <xdr:col>1</xdr:col>
                <xdr:colOff>409575</xdr:colOff>
                <xdr:row>5</xdr:row>
                <xdr:rowOff>38100</xdr:rowOff>
              </from>
              <to>
                <xdr:col>2</xdr:col>
                <xdr:colOff>790575</xdr:colOff>
                <xdr:row>5</xdr:row>
                <xdr:rowOff>219075</xdr:rowOff>
              </to>
            </anchor>
          </controlPr>
        </control>
      </mc:Choice>
      <mc:Fallback>
        <control shapeId="3083" r:id="rId12" name="ScrollBar4"/>
      </mc:Fallback>
    </mc:AlternateContent>
    <mc:AlternateContent xmlns:mc="http://schemas.openxmlformats.org/markup-compatibility/2006">
      <mc:Choice Requires="x14">
        <control shapeId="3084" r:id="rId14" name="ScrollBar5">
          <controlPr defaultSize="0" autoLine="0" linkedCell="B7" r:id="rId15">
            <anchor moveWithCells="1">
              <from>
                <xdr:col>1</xdr:col>
                <xdr:colOff>409575</xdr:colOff>
                <xdr:row>6</xdr:row>
                <xdr:rowOff>38100</xdr:rowOff>
              </from>
              <to>
                <xdr:col>2</xdr:col>
                <xdr:colOff>790575</xdr:colOff>
                <xdr:row>6</xdr:row>
                <xdr:rowOff>219075</xdr:rowOff>
              </to>
            </anchor>
          </controlPr>
        </control>
      </mc:Choice>
      <mc:Fallback>
        <control shapeId="3084" r:id="rId14" name="ScrollBar5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0">
    <tabColor theme="6" tint="0.59999389629810485"/>
  </sheetPr>
  <dimension ref="A1:J110"/>
  <sheetViews>
    <sheetView workbookViewId="0">
      <selection activeCell="B10" sqref="B10:B110"/>
    </sheetView>
  </sheetViews>
  <sheetFormatPr baseColWidth="10" defaultRowHeight="15" x14ac:dyDescent="0.25"/>
  <cols>
    <col min="1" max="1" width="10" style="3" customWidth="1"/>
    <col min="2" max="2" width="10.85546875" style="3" customWidth="1"/>
    <col min="3" max="3" width="13.42578125" style="3" customWidth="1"/>
    <col min="4" max="4" width="11.42578125" style="3"/>
    <col min="8" max="8" width="11.85546875" bestFit="1" customWidth="1"/>
  </cols>
  <sheetData>
    <row r="1" spans="1:10" s="20" customFormat="1" ht="190.5" customHeight="1" x14ac:dyDescent="0.25">
      <c r="A1" s="2"/>
      <c r="B1" s="2"/>
      <c r="C1" s="2"/>
      <c r="D1" s="2"/>
      <c r="E1" s="1"/>
      <c r="F1" s="1"/>
      <c r="G1" s="1"/>
      <c r="H1" s="1"/>
      <c r="I1" s="1"/>
      <c r="J1" s="1"/>
    </row>
    <row r="2" spans="1:10" ht="18.75" x14ac:dyDescent="0.3">
      <c r="A2" s="29" t="s">
        <v>9</v>
      </c>
      <c r="B2" s="4"/>
      <c r="C2" s="4"/>
      <c r="D2" s="23"/>
      <c r="E2" s="24"/>
      <c r="F2" s="24"/>
      <c r="G2" s="24"/>
      <c r="H2" s="24"/>
      <c r="I2" s="24"/>
      <c r="J2" s="24"/>
    </row>
    <row r="3" spans="1:10" ht="18" customHeight="1" x14ac:dyDescent="0.25">
      <c r="A3" s="21" t="s">
        <v>19</v>
      </c>
      <c r="B3" s="31">
        <v>8</v>
      </c>
      <c r="C3" s="4"/>
      <c r="D3" s="23"/>
      <c r="E3" s="23"/>
      <c r="F3" s="24"/>
      <c r="G3" s="24"/>
      <c r="H3" s="24"/>
      <c r="I3" s="24"/>
      <c r="J3" s="24"/>
    </row>
    <row r="4" spans="1:10" ht="18" customHeight="1" x14ac:dyDescent="0.25">
      <c r="A4" s="21" t="s">
        <v>5</v>
      </c>
      <c r="B4" s="28">
        <f>C4/100</f>
        <v>0.11</v>
      </c>
      <c r="C4" s="22">
        <v>11</v>
      </c>
      <c r="D4" s="23"/>
      <c r="E4" s="23"/>
      <c r="F4" s="24"/>
      <c r="G4" s="24"/>
      <c r="H4" s="24"/>
      <c r="I4" s="24"/>
      <c r="J4" s="24"/>
    </row>
    <row r="5" spans="1:10" ht="18" customHeight="1" x14ac:dyDescent="0.25">
      <c r="A5" s="21" t="s">
        <v>10</v>
      </c>
      <c r="B5" s="31">
        <v>92</v>
      </c>
      <c r="C5" s="4"/>
      <c r="D5" s="23"/>
      <c r="E5" s="23"/>
      <c r="F5" s="24"/>
      <c r="G5" s="24"/>
      <c r="H5" s="24"/>
      <c r="I5" s="24"/>
      <c r="J5" s="24"/>
    </row>
    <row r="6" spans="1:10" ht="18" customHeight="1" x14ac:dyDescent="0.25">
      <c r="A6" s="27" t="s">
        <v>11</v>
      </c>
      <c r="B6" s="31">
        <v>17</v>
      </c>
      <c r="C6" s="4"/>
      <c r="D6" s="23"/>
      <c r="E6" s="23"/>
      <c r="F6" s="24"/>
      <c r="G6" s="24"/>
      <c r="H6" s="24"/>
      <c r="I6" s="24"/>
      <c r="J6" s="24"/>
    </row>
    <row r="7" spans="1:10" ht="18" customHeight="1" x14ac:dyDescent="0.25">
      <c r="A7" s="27" t="s">
        <v>13</v>
      </c>
      <c r="B7" s="31">
        <v>0</v>
      </c>
      <c r="C7" s="4"/>
      <c r="D7" s="23"/>
      <c r="E7" s="23"/>
      <c r="F7" s="24"/>
      <c r="G7" s="24"/>
      <c r="H7" s="24"/>
      <c r="I7" s="24"/>
      <c r="J7" s="24"/>
    </row>
    <row r="8" spans="1:10" ht="18.75" x14ac:dyDescent="0.3">
      <c r="A8" s="30" t="s">
        <v>8</v>
      </c>
      <c r="B8" s="6"/>
      <c r="C8" s="6"/>
      <c r="D8" s="23"/>
      <c r="E8" s="24"/>
      <c r="F8" s="24"/>
      <c r="G8" s="24"/>
      <c r="H8" s="24"/>
      <c r="I8" s="24"/>
      <c r="J8" s="24"/>
    </row>
    <row r="9" spans="1:10" x14ac:dyDescent="0.25">
      <c r="A9" s="5" t="s">
        <v>3</v>
      </c>
      <c r="B9" s="5" t="s">
        <v>14</v>
      </c>
      <c r="C9" s="6"/>
      <c r="D9" s="23"/>
      <c r="E9" s="24"/>
      <c r="F9" s="24"/>
      <c r="G9" s="24"/>
      <c r="H9" s="24"/>
      <c r="I9" s="24"/>
      <c r="J9" s="24"/>
    </row>
    <row r="10" spans="1:10" x14ac:dyDescent="0.25">
      <c r="A10" s="6">
        <v>0</v>
      </c>
      <c r="B10" s="18">
        <f>[1]!APNConductivity(A10,cmc,rr,a,b,k0)</f>
        <v>0</v>
      </c>
      <c r="C10" s="6"/>
      <c r="D10" s="23"/>
      <c r="E10" s="24">
        <f>cmc</f>
        <v>8</v>
      </c>
      <c r="F10" s="24">
        <v>0</v>
      </c>
      <c r="G10" s="24"/>
      <c r="H10" s="24"/>
      <c r="I10" s="24"/>
      <c r="J10" s="24"/>
    </row>
    <row r="11" spans="1:10" x14ac:dyDescent="0.25">
      <c r="A11" s="6">
        <v>0.2</v>
      </c>
      <c r="B11" s="18">
        <f>[1]!APNConductivity(A11,cmc,rr,a,b,k0)</f>
        <v>18.400000000000002</v>
      </c>
      <c r="C11" s="6"/>
      <c r="D11" s="23"/>
      <c r="E11" s="24">
        <f>cmc</f>
        <v>8</v>
      </c>
      <c r="F11" s="24">
        <v>1000</v>
      </c>
      <c r="G11" s="24"/>
      <c r="H11" s="24"/>
      <c r="I11" s="24"/>
      <c r="J11" s="24"/>
    </row>
    <row r="12" spans="1:10" x14ac:dyDescent="0.25">
      <c r="A12" s="6">
        <v>0.4</v>
      </c>
      <c r="B12" s="18">
        <f>[1]!APNConductivity(A12,cmc,rr,a,b,k0)</f>
        <v>36.800000000000004</v>
      </c>
      <c r="C12" s="6"/>
      <c r="D12" s="23"/>
      <c r="E12" s="24"/>
      <c r="F12" s="24"/>
      <c r="G12" s="24"/>
      <c r="H12" s="24"/>
      <c r="I12" s="24"/>
      <c r="J12" s="24"/>
    </row>
    <row r="13" spans="1:10" x14ac:dyDescent="0.25">
      <c r="A13" s="6">
        <v>0.6</v>
      </c>
      <c r="B13" s="18">
        <f>[1]!APNConductivity(A13,cmc,rr,a,b,k0)</f>
        <v>55.199999999999989</v>
      </c>
      <c r="C13" s="6"/>
      <c r="D13" s="23"/>
      <c r="E13" s="24"/>
      <c r="F13" s="24"/>
      <c r="G13" s="24"/>
      <c r="H13" s="24"/>
      <c r="I13" s="24"/>
      <c r="J13" s="24"/>
    </row>
    <row r="14" spans="1:10" x14ac:dyDescent="0.25">
      <c r="A14" s="6">
        <v>0.8</v>
      </c>
      <c r="B14" s="18">
        <f>[1]!APNConductivity(A14,cmc,rr,a,b,k0)</f>
        <v>73.600000000000023</v>
      </c>
      <c r="C14" s="6"/>
      <c r="D14" s="23"/>
      <c r="E14" s="24"/>
      <c r="F14" s="24"/>
      <c r="G14" s="24"/>
      <c r="H14" s="24"/>
      <c r="I14" s="24"/>
      <c r="J14" s="24"/>
    </row>
    <row r="15" spans="1:10" x14ac:dyDescent="0.25">
      <c r="A15" s="6">
        <v>1</v>
      </c>
      <c r="B15" s="18">
        <f>[1]!APNConductivity(A15,cmc,rr,a,b,k0)</f>
        <v>91.999999999999986</v>
      </c>
      <c r="C15" s="6"/>
      <c r="D15" s="23"/>
      <c r="E15" s="24"/>
      <c r="F15" s="24"/>
      <c r="G15" s="24"/>
      <c r="H15" s="24"/>
      <c r="I15" s="24"/>
      <c r="J15" s="24"/>
    </row>
    <row r="16" spans="1:10" x14ac:dyDescent="0.25">
      <c r="A16" s="6">
        <v>1.2</v>
      </c>
      <c r="B16" s="18">
        <f>[1]!APNConductivity(A16,cmc,rr,a,b,k0)</f>
        <v>110.39999999999998</v>
      </c>
      <c r="C16" s="6"/>
      <c r="D16" s="23"/>
      <c r="E16" s="24"/>
      <c r="F16" s="24"/>
      <c r="G16" s="24"/>
      <c r="H16" s="24"/>
      <c r="I16" s="24"/>
      <c r="J16" s="24"/>
    </row>
    <row r="17" spans="1:10" x14ac:dyDescent="0.25">
      <c r="A17" s="6">
        <v>1.4</v>
      </c>
      <c r="B17" s="18">
        <f>[1]!APNConductivity(A17,cmc,rr,a,b,k0)</f>
        <v>128.79999999999987</v>
      </c>
      <c r="C17" s="6"/>
      <c r="D17" s="23"/>
      <c r="E17" s="24"/>
      <c r="F17" s="24"/>
      <c r="G17" s="24"/>
      <c r="H17" s="24"/>
      <c r="I17" s="24"/>
      <c r="J17" s="24"/>
    </row>
    <row r="18" spans="1:10" x14ac:dyDescent="0.25">
      <c r="A18" s="6">
        <v>1.6</v>
      </c>
      <c r="B18" s="18">
        <f>[1]!APNConductivity(A18,cmc,rr,a,b,k0)</f>
        <v>147.19999999999908</v>
      </c>
      <c r="C18" s="6"/>
      <c r="D18" s="23"/>
      <c r="E18" s="24"/>
      <c r="F18" s="24"/>
      <c r="G18" s="24"/>
      <c r="H18" s="24"/>
      <c r="I18" s="24"/>
      <c r="J18" s="24"/>
    </row>
    <row r="19" spans="1:10" x14ac:dyDescent="0.25">
      <c r="A19" s="6">
        <v>1.8</v>
      </c>
      <c r="B19" s="18">
        <f>[1]!APNConductivity(A19,cmc,rr,a,b,k0)</f>
        <v>165.59999999999454</v>
      </c>
      <c r="C19" s="6"/>
      <c r="D19" s="23"/>
      <c r="E19" s="24"/>
      <c r="F19" s="24"/>
      <c r="G19" s="24"/>
      <c r="H19" s="24"/>
      <c r="I19" s="24"/>
      <c r="J19" s="24"/>
    </row>
    <row r="20" spans="1:10" x14ac:dyDescent="0.25">
      <c r="A20" s="6">
        <v>2</v>
      </c>
      <c r="B20" s="18">
        <f>[1]!APNConductivity(A20,cmc,rr,a,b,k0)</f>
        <v>183.99999999996933</v>
      </c>
      <c r="C20" s="6"/>
      <c r="D20" s="23"/>
      <c r="E20" s="24"/>
      <c r="F20" s="24"/>
      <c r="G20" s="24"/>
      <c r="H20" s="24"/>
      <c r="I20" s="24"/>
      <c r="J20" s="24"/>
    </row>
    <row r="21" spans="1:10" x14ac:dyDescent="0.25">
      <c r="A21" s="6">
        <v>2.2000000000000002</v>
      </c>
      <c r="B21" s="18">
        <f>[1]!APNConductivity(A21,cmc,rr,a,b,k0)</f>
        <v>202.39999999983965</v>
      </c>
      <c r="C21" s="6"/>
      <c r="D21" s="23"/>
      <c r="E21" s="24"/>
      <c r="F21" s="24"/>
      <c r="G21" s="24"/>
      <c r="H21" s="24"/>
      <c r="I21" s="24"/>
      <c r="J21" s="24"/>
    </row>
    <row r="22" spans="1:10" x14ac:dyDescent="0.25">
      <c r="A22" s="6">
        <v>2.4</v>
      </c>
      <c r="B22" s="18">
        <f>[1]!APNConductivity(A22,cmc,rr,a,b,k0)</f>
        <v>220.7999999992112</v>
      </c>
      <c r="C22" s="6"/>
      <c r="D22" s="23"/>
      <c r="E22" s="24"/>
      <c r="F22" s="24"/>
      <c r="G22" s="24"/>
      <c r="H22" s="24"/>
      <c r="I22" s="24"/>
      <c r="J22" s="24"/>
    </row>
    <row r="23" spans="1:10" x14ac:dyDescent="0.25">
      <c r="A23" s="6">
        <v>2.6</v>
      </c>
      <c r="B23" s="18">
        <f>[1]!APNConductivity(A23,cmc,rr,a,b,k0)</f>
        <v>239.19999999634504</v>
      </c>
      <c r="C23" s="6"/>
      <c r="D23" s="23"/>
      <c r="E23" s="24"/>
      <c r="F23" s="24"/>
      <c r="G23" s="24"/>
      <c r="H23" s="24"/>
      <c r="I23" s="24"/>
      <c r="J23" s="24"/>
    </row>
    <row r="24" spans="1:10" x14ac:dyDescent="0.25">
      <c r="A24" s="6">
        <v>2.8</v>
      </c>
      <c r="B24" s="18">
        <f>[1]!APNConductivity(A24,cmc,rr,a,b,k0)</f>
        <v>257.59999998401349</v>
      </c>
      <c r="C24" s="6"/>
      <c r="D24" s="23"/>
      <c r="E24" s="24"/>
      <c r="F24" s="24"/>
      <c r="G24" s="24"/>
      <c r="H24" s="24"/>
      <c r="I24" s="24"/>
      <c r="J24" s="24"/>
    </row>
    <row r="25" spans="1:10" x14ac:dyDescent="0.25">
      <c r="A25" s="6">
        <v>3</v>
      </c>
      <c r="B25" s="18">
        <f>[1]!APNConductivity(A25,cmc,rr,a,b,k0)</f>
        <v>275.99999993389207</v>
      </c>
      <c r="C25" s="6"/>
      <c r="D25" s="23"/>
      <c r="E25" s="24"/>
      <c r="F25" s="24"/>
      <c r="G25" s="24"/>
      <c r="H25" s="24"/>
      <c r="I25" s="24"/>
      <c r="J25" s="24"/>
    </row>
    <row r="26" spans="1:10" x14ac:dyDescent="0.25">
      <c r="A26" s="6">
        <v>3.2</v>
      </c>
      <c r="B26" s="18">
        <f>[1]!APNConductivity(A26,cmc,rr,a,b,k0)</f>
        <v>294.39999974121031</v>
      </c>
      <c r="C26" s="6"/>
      <c r="D26" s="23"/>
      <c r="E26" s="24"/>
      <c r="F26" s="24"/>
      <c r="G26" s="24"/>
      <c r="H26" s="24"/>
      <c r="I26" s="24"/>
      <c r="J26" s="24"/>
    </row>
    <row r="27" spans="1:10" x14ac:dyDescent="0.25">
      <c r="A27" s="6">
        <v>3.4</v>
      </c>
      <c r="B27" s="18">
        <f>[1]!APNConductivity(A27,cmc,rr,a,b,k0)</f>
        <v>312.79999903991029</v>
      </c>
      <c r="C27" s="6"/>
      <c r="D27" s="23"/>
      <c r="E27" s="24"/>
      <c r="F27" s="24"/>
      <c r="G27" s="24"/>
      <c r="H27" s="24"/>
      <c r="I27" s="24"/>
      <c r="J27" s="24"/>
    </row>
    <row r="28" spans="1:10" x14ac:dyDescent="0.25">
      <c r="A28" s="6">
        <v>3.6</v>
      </c>
      <c r="B28" s="18">
        <f>[1]!APNConductivity(A28,cmc,rr,a,b,k0)</f>
        <v>331.19999662116641</v>
      </c>
      <c r="C28" s="6"/>
      <c r="D28" s="23"/>
      <c r="E28" s="24"/>
      <c r="F28" s="24"/>
      <c r="G28" s="24"/>
      <c r="H28" s="24"/>
      <c r="I28" s="24"/>
      <c r="J28" s="24"/>
    </row>
    <row r="29" spans="1:10" x14ac:dyDescent="0.25">
      <c r="A29" s="6">
        <v>3.8</v>
      </c>
      <c r="B29" s="18">
        <f>[1]!APNConductivity(A29,cmc,rr,a,b,k0)</f>
        <v>349.59998871015108</v>
      </c>
      <c r="C29" s="6"/>
      <c r="D29" s="23"/>
      <c r="E29" s="24"/>
      <c r="F29" s="24"/>
      <c r="G29" s="24"/>
      <c r="H29" s="24"/>
      <c r="I29" s="24"/>
      <c r="J29" s="24"/>
    </row>
    <row r="30" spans="1:10" x14ac:dyDescent="0.25">
      <c r="A30" s="6">
        <v>4</v>
      </c>
      <c r="B30" s="18">
        <f>[1]!APNConductivity(A30,cmc,rr,a,b,k0)</f>
        <v>367.99996415562481</v>
      </c>
      <c r="C30" s="6"/>
      <c r="D30" s="23"/>
      <c r="E30" s="24"/>
      <c r="F30" s="24"/>
      <c r="G30" s="24"/>
      <c r="H30" s="24"/>
      <c r="I30" s="24"/>
      <c r="J30" s="24"/>
    </row>
    <row r="31" spans="1:10" x14ac:dyDescent="0.25">
      <c r="A31" s="6">
        <v>4.2</v>
      </c>
      <c r="B31" s="18">
        <f>[1]!APNConductivity(A31,cmc,rr,a,b,k0)</f>
        <v>386.39989178479709</v>
      </c>
      <c r="C31" s="6"/>
      <c r="D31" s="23"/>
      <c r="E31" s="24"/>
      <c r="F31" s="24"/>
      <c r="G31" s="24"/>
      <c r="H31" s="24"/>
      <c r="I31" s="24"/>
      <c r="J31" s="24"/>
    </row>
    <row r="32" spans="1:10" x14ac:dyDescent="0.25">
      <c r="A32" s="6">
        <v>4.4000000000000004</v>
      </c>
      <c r="B32" s="18">
        <f>[1]!APNConductivity(A32,cmc,rr,a,b,k0)</f>
        <v>404.79968911720158</v>
      </c>
      <c r="C32" s="6"/>
      <c r="D32" s="23"/>
      <c r="E32" s="24"/>
      <c r="F32" s="24"/>
      <c r="G32" s="24"/>
      <c r="H32" s="24"/>
      <c r="I32" s="24"/>
      <c r="J32" s="24"/>
    </row>
    <row r="33" spans="1:10" x14ac:dyDescent="0.25">
      <c r="A33" s="6">
        <v>4.5999999999999996</v>
      </c>
      <c r="B33" s="18">
        <f>[1]!APNConductivity(A33,cmc,rr,a,b,k0)</f>
        <v>423.19914956353495</v>
      </c>
      <c r="C33" s="6"/>
      <c r="D33" s="23"/>
      <c r="E33" s="24"/>
      <c r="F33" s="24"/>
      <c r="G33" s="24"/>
      <c r="H33" s="24"/>
      <c r="I33" s="24"/>
      <c r="J33" s="24"/>
    </row>
    <row r="34" spans="1:10" x14ac:dyDescent="0.25">
      <c r="A34" s="6">
        <v>4.8</v>
      </c>
      <c r="B34" s="18">
        <f>[1]!APNConductivity(A34,cmc,rr,a,b,k0)</f>
        <v>441.59778327287086</v>
      </c>
      <c r="C34" s="6"/>
      <c r="D34" s="23"/>
      <c r="E34" s="24"/>
      <c r="F34" s="24"/>
      <c r="G34" s="24"/>
      <c r="H34" s="24"/>
      <c r="I34" s="24"/>
      <c r="J34" s="24"/>
    </row>
    <row r="35" spans="1:10" x14ac:dyDescent="0.25">
      <c r="A35" s="6">
        <v>5</v>
      </c>
      <c r="B35" s="18">
        <f>[1]!APNConductivity(A35,cmc,rr,a,b,k0)</f>
        <v>459.99449075049358</v>
      </c>
      <c r="C35" s="6"/>
      <c r="D35" s="23"/>
      <c r="E35" s="24"/>
      <c r="F35" s="24"/>
      <c r="G35" s="24"/>
      <c r="H35" s="24"/>
      <c r="I35" s="24"/>
      <c r="J35" s="24"/>
    </row>
    <row r="36" spans="1:10" x14ac:dyDescent="0.25">
      <c r="A36" s="6">
        <v>5.2</v>
      </c>
      <c r="B36" s="18">
        <f>[1]!APNConductivity(A36,cmc,rr,a,b,k0)</f>
        <v>478.38693628548691</v>
      </c>
      <c r="C36" s="6"/>
      <c r="D36" s="23"/>
      <c r="E36" s="24"/>
      <c r="F36" s="24"/>
      <c r="G36" s="24"/>
      <c r="H36" s="24"/>
      <c r="I36" s="24"/>
      <c r="J36" s="24"/>
    </row>
    <row r="37" spans="1:10" x14ac:dyDescent="0.25">
      <c r="A37" s="6">
        <v>5.4</v>
      </c>
      <c r="B37" s="18">
        <f>[1]!APNConductivity(A37,cmc,rr,a,b,k0)</f>
        <v>496.77042518041492</v>
      </c>
      <c r="C37" s="6"/>
      <c r="D37" s="23"/>
      <c r="E37" s="24"/>
      <c r="F37" s="24"/>
      <c r="G37" s="24"/>
      <c r="H37" s="24"/>
      <c r="I37" s="24"/>
      <c r="J37" s="24"/>
    </row>
    <row r="38" spans="1:10" x14ac:dyDescent="0.25">
      <c r="A38" s="6">
        <v>5.6</v>
      </c>
      <c r="B38" s="18">
        <f>[1]!APNConductivity(A38,cmc,rr,a,b,k0)</f>
        <v>515.13603349356117</v>
      </c>
      <c r="C38" s="6"/>
      <c r="D38" s="23"/>
      <c r="E38" s="24"/>
      <c r="F38" s="24"/>
      <c r="G38" s="24"/>
      <c r="H38" s="24"/>
      <c r="I38" s="24"/>
      <c r="J38" s="24"/>
    </row>
    <row r="39" spans="1:10" x14ac:dyDescent="0.25">
      <c r="A39" s="6">
        <v>5.8</v>
      </c>
      <c r="B39" s="18">
        <f>[1]!APNConductivity(A39,cmc,rr,a,b,k0)</f>
        <v>533.46772938581182</v>
      </c>
      <c r="C39" s="6"/>
      <c r="D39" s="23"/>
      <c r="E39" s="24"/>
      <c r="F39" s="24"/>
      <c r="G39" s="24"/>
      <c r="H39" s="24"/>
      <c r="I39" s="24"/>
      <c r="J39" s="24"/>
    </row>
    <row r="40" spans="1:10" x14ac:dyDescent="0.25">
      <c r="A40" s="6">
        <v>6</v>
      </c>
      <c r="B40" s="18">
        <f>[1]!APNConductivity(A40,cmc,rr,a,b,k0)</f>
        <v>551.73831685683933</v>
      </c>
      <c r="C40" s="6"/>
      <c r="D40" s="23"/>
      <c r="E40" s="24"/>
      <c r="F40" s="24"/>
      <c r="G40" s="24"/>
      <c r="H40" s="24"/>
      <c r="I40" s="24"/>
      <c r="J40" s="24"/>
    </row>
    <row r="41" spans="1:10" x14ac:dyDescent="0.25">
      <c r="A41" s="6">
        <v>6.2</v>
      </c>
      <c r="B41" s="18">
        <f>[1]!APNConductivity(A41,cmc,rr,a,b,k0)</f>
        <v>569.90428341379629</v>
      </c>
      <c r="C41" s="6"/>
      <c r="D41" s="23"/>
      <c r="E41" s="24"/>
      <c r="F41" s="24"/>
      <c r="G41" s="24"/>
      <c r="H41" s="24"/>
      <c r="I41" s="24"/>
      <c r="J41" s="24"/>
    </row>
    <row r="42" spans="1:10" x14ac:dyDescent="0.25">
      <c r="A42" s="6">
        <v>6.4</v>
      </c>
      <c r="B42" s="18">
        <f>[1]!APNConductivity(A42,cmc,rr,a,b,k0)</f>
        <v>587.90006924941997</v>
      </c>
      <c r="C42" s="6"/>
      <c r="D42" s="23"/>
      <c r="E42" s="24"/>
      <c r="F42" s="24"/>
      <c r="G42" s="24"/>
      <c r="H42" s="24"/>
      <c r="I42" s="24"/>
      <c r="J42" s="24"/>
    </row>
    <row r="43" spans="1:10" x14ac:dyDescent="0.25">
      <c r="A43" s="6">
        <v>6.6</v>
      </c>
      <c r="B43" s="18">
        <f>[1]!APNConductivity(A43,cmc,rr,a,b,k0)</f>
        <v>605.63284680882066</v>
      </c>
      <c r="C43" s="6"/>
      <c r="D43" s="23"/>
      <c r="E43" s="24"/>
      <c r="F43" s="24"/>
      <c r="G43" s="24"/>
      <c r="H43" s="24"/>
      <c r="I43" s="24"/>
      <c r="J43" s="24"/>
    </row>
    <row r="44" spans="1:10" x14ac:dyDescent="0.25">
      <c r="A44" s="6">
        <v>6.8</v>
      </c>
      <c r="B44" s="18">
        <f>[1]!APNConductivity(A44,cmc,rr,a,b,k0)</f>
        <v>622.97944697397202</v>
      </c>
      <c r="C44" s="6"/>
      <c r="D44" s="23"/>
      <c r="E44" s="24"/>
      <c r="F44" s="24"/>
      <c r="G44" s="24"/>
      <c r="H44" s="24"/>
      <c r="I44" s="24"/>
      <c r="J44" s="24"/>
    </row>
    <row r="45" spans="1:10" x14ac:dyDescent="0.25">
      <c r="A45" s="6">
        <v>6.9999999999999902</v>
      </c>
      <c r="B45" s="18">
        <f>[1]!APNConductivity(A45,cmc,rr,a,b,k0)</f>
        <v>639.78733514919054</v>
      </c>
      <c r="C45" s="6"/>
      <c r="D45" s="23"/>
      <c r="E45" s="24"/>
      <c r="F45" s="24"/>
      <c r="G45" s="24"/>
      <c r="H45" s="24"/>
      <c r="I45" s="24"/>
      <c r="J45" s="24"/>
    </row>
    <row r="46" spans="1:10" x14ac:dyDescent="0.25">
      <c r="A46" s="6">
        <v>7.1999999999999904</v>
      </c>
      <c r="B46" s="18">
        <f>[1]!APNConductivity(A46,cmc,rr,a,b,k0)</f>
        <v>655.88125577303867</v>
      </c>
      <c r="C46" s="6"/>
      <c r="D46" s="23"/>
      <c r="E46" s="24"/>
      <c r="F46" s="24"/>
      <c r="G46" s="24"/>
      <c r="H46" s="24"/>
      <c r="I46" s="24"/>
      <c r="J46" s="24"/>
    </row>
    <row r="47" spans="1:10" x14ac:dyDescent="0.25">
      <c r="A47" s="6">
        <v>7.3999999999999897</v>
      </c>
      <c r="B47" s="18">
        <f>[1]!APNConductivity(A47,cmc,rr,a,b,k0)</f>
        <v>671.07618090399478</v>
      </c>
      <c r="C47" s="6"/>
      <c r="D47" s="23"/>
      <c r="E47" s="24"/>
      <c r="F47" s="24"/>
      <c r="G47" s="24"/>
      <c r="H47" s="24"/>
      <c r="I47" s="24"/>
      <c r="J47" s="24"/>
    </row>
    <row r="48" spans="1:10" x14ac:dyDescent="0.25">
      <c r="A48" s="6">
        <v>7.5999999999999899</v>
      </c>
      <c r="B48" s="18">
        <f>[1]!APNConductivity(A48,cmc,rr,a,b,k0)</f>
        <v>685.19563213087247</v>
      </c>
      <c r="C48" s="6"/>
      <c r="D48" s="23"/>
      <c r="E48" s="24"/>
      <c r="F48" s="24"/>
      <c r="G48" s="24"/>
      <c r="H48" s="24"/>
      <c r="I48" s="24"/>
      <c r="J48" s="24"/>
    </row>
    <row r="49" spans="1:10" x14ac:dyDescent="0.25">
      <c r="A49" s="6">
        <v>7.7999999999999901</v>
      </c>
      <c r="B49" s="18">
        <f>[1]!APNConductivity(A49,cmc,rr,a,b,k0)</f>
        <v>698.09270690456799</v>
      </c>
      <c r="C49" s="6"/>
      <c r="D49" s="23"/>
      <c r="E49" s="24"/>
      <c r="F49" s="24"/>
      <c r="G49" s="24"/>
      <c r="H49" s="24"/>
      <c r="I49" s="24"/>
      <c r="J49" s="24"/>
    </row>
    <row r="50" spans="1:10" x14ac:dyDescent="0.25">
      <c r="A50" s="6">
        <v>7.9999999999999902</v>
      </c>
      <c r="B50" s="18">
        <f>[1]!APNConductivity(A50,cmc,rr,a,b,k0)</f>
        <v>709.6698094935058</v>
      </c>
      <c r="C50" s="6"/>
      <c r="D50" s="23"/>
      <c r="E50" s="24"/>
      <c r="F50" s="24"/>
      <c r="G50" s="24"/>
      <c r="H50" s="24"/>
      <c r="I50" s="24"/>
      <c r="J50" s="24"/>
    </row>
    <row r="51" spans="1:10" x14ac:dyDescent="0.25">
      <c r="A51" s="6">
        <v>8.1999999999999904</v>
      </c>
      <c r="B51" s="18">
        <f>[1]!APNConductivity(A51,cmc,rr,a,b,k0)</f>
        <v>719.89270690456817</v>
      </c>
      <c r="C51" s="6"/>
      <c r="D51" s="23"/>
      <c r="E51" s="24"/>
      <c r="F51" s="24"/>
      <c r="G51" s="24"/>
      <c r="H51" s="24"/>
      <c r="I51" s="24"/>
      <c r="J51" s="24"/>
    </row>
    <row r="52" spans="1:10" x14ac:dyDescent="0.25">
      <c r="A52" s="6">
        <v>8.3999999999999897</v>
      </c>
      <c r="B52" s="18">
        <f>[1]!APNConductivity(A52,cmc,rr,a,b,k0)</f>
        <v>728.79563213087272</v>
      </c>
      <c r="C52" s="6"/>
      <c r="D52" s="23"/>
      <c r="E52" s="24"/>
      <c r="F52" s="24"/>
      <c r="G52" s="24"/>
      <c r="H52" s="24"/>
      <c r="I52" s="24"/>
      <c r="J52" s="24"/>
    </row>
    <row r="53" spans="1:10" x14ac:dyDescent="0.25">
      <c r="A53" s="6">
        <v>8.5999999999999908</v>
      </c>
      <c r="B53" s="18">
        <f>[1]!APNConductivity(A53,cmc,rr,a,b,k0)</f>
        <v>736.47618090399521</v>
      </c>
      <c r="C53" s="6"/>
      <c r="D53" s="23"/>
      <c r="E53" s="24"/>
      <c r="F53" s="24"/>
      <c r="G53" s="24"/>
      <c r="H53" s="24"/>
      <c r="I53" s="24"/>
      <c r="J53" s="24"/>
    </row>
    <row r="54" spans="1:10" x14ac:dyDescent="0.25">
      <c r="A54" s="6">
        <v>8.7999999999999901</v>
      </c>
      <c r="B54" s="18">
        <f>[1]!APNConductivity(A54,cmc,rr,a,b,k0)</f>
        <v>743.08125577303917</v>
      </c>
      <c r="C54" s="6"/>
      <c r="D54" s="23"/>
      <c r="E54" s="24"/>
      <c r="F54" s="24"/>
      <c r="G54" s="24"/>
      <c r="H54" s="24"/>
      <c r="I54" s="24"/>
      <c r="J54" s="24"/>
    </row>
    <row r="55" spans="1:10" x14ac:dyDescent="0.25">
      <c r="A55" s="6">
        <v>8.9999999999999893</v>
      </c>
      <c r="B55" s="18">
        <f>[1]!APNConductivity(A55,cmc,rr,a,b,k0)</f>
        <v>748.78733514919111</v>
      </c>
      <c r="C55" s="6"/>
      <c r="D55" s="23"/>
      <c r="E55" s="24"/>
      <c r="F55" s="24"/>
      <c r="G55" s="24"/>
      <c r="H55" s="24"/>
      <c r="I55" s="24"/>
      <c r="J55" s="24"/>
    </row>
    <row r="56" spans="1:10" x14ac:dyDescent="0.25">
      <c r="A56" s="6">
        <v>9.1999999999999904</v>
      </c>
      <c r="B56" s="18">
        <f>[1]!APNConductivity(A56,cmc,rr,a,b,k0)</f>
        <v>753.77944697397186</v>
      </c>
      <c r="C56" s="6"/>
      <c r="D56" s="23"/>
      <c r="E56" s="24"/>
      <c r="F56" s="24"/>
      <c r="G56" s="24"/>
      <c r="H56" s="24"/>
      <c r="I56" s="24"/>
      <c r="J56" s="24"/>
    </row>
    <row r="57" spans="1:10" x14ac:dyDescent="0.25">
      <c r="A57" s="6">
        <v>9.3999999999999897</v>
      </c>
      <c r="B57" s="18">
        <f>[1]!APNConductivity(A57,cmc,rr,a,b,k0)</f>
        <v>758.23284680882045</v>
      </c>
      <c r="C57" s="6"/>
      <c r="D57" s="23"/>
      <c r="E57" s="24"/>
      <c r="F57" s="24"/>
      <c r="G57" s="24"/>
      <c r="H57" s="24"/>
      <c r="I57" s="24"/>
      <c r="J57" s="24"/>
    </row>
    <row r="58" spans="1:10" x14ac:dyDescent="0.25">
      <c r="A58" s="6">
        <v>9.5999999999999908</v>
      </c>
      <c r="B58" s="18">
        <f>[1]!APNConductivity(A58,cmc,rr,a,b,k0)</f>
        <v>762.30006924941972</v>
      </c>
      <c r="C58" s="6"/>
      <c r="D58" s="23"/>
      <c r="E58" s="24"/>
      <c r="F58" s="24"/>
      <c r="G58" s="24"/>
      <c r="H58" s="24"/>
      <c r="I58" s="24"/>
      <c r="J58" s="24"/>
    </row>
    <row r="59" spans="1:10" x14ac:dyDescent="0.25">
      <c r="A59" s="6">
        <v>9.7999999999999901</v>
      </c>
      <c r="B59" s="18">
        <f>[1]!APNConductivity(A59,cmc,rr,a,b,k0)</f>
        <v>766.10428341379611</v>
      </c>
      <c r="C59" s="6"/>
      <c r="D59" s="23"/>
      <c r="E59" s="24"/>
      <c r="F59" s="24"/>
      <c r="G59" s="24"/>
      <c r="H59" s="24"/>
      <c r="I59" s="24"/>
      <c r="J59" s="24"/>
    </row>
    <row r="60" spans="1:10" x14ac:dyDescent="0.25">
      <c r="A60" s="6">
        <v>9.9999999999999893</v>
      </c>
      <c r="B60" s="18">
        <f>[1]!APNConductivity(A60,cmc,rr,a,b,k0)</f>
        <v>769.73831685683922</v>
      </c>
      <c r="C60" s="6"/>
      <c r="D60" s="23"/>
      <c r="E60" s="24"/>
      <c r="F60" s="24"/>
      <c r="G60" s="24"/>
      <c r="H60" s="24"/>
      <c r="I60" s="24"/>
      <c r="J60" s="24"/>
    </row>
    <row r="61" spans="1:10" x14ac:dyDescent="0.25">
      <c r="A61" s="6">
        <v>10.199999999999999</v>
      </c>
      <c r="B61" s="18">
        <f>[1]!APNConductivity(A61,cmc,rr,a,b,k0)</f>
        <v>773.26772938581178</v>
      </c>
      <c r="C61" s="6"/>
      <c r="D61" s="23"/>
      <c r="E61" s="24"/>
      <c r="F61" s="24"/>
      <c r="G61" s="24"/>
      <c r="H61" s="24"/>
      <c r="I61" s="24"/>
      <c r="J61" s="24"/>
    </row>
    <row r="62" spans="1:10" x14ac:dyDescent="0.25">
      <c r="A62" s="6">
        <v>10.4</v>
      </c>
      <c r="B62" s="18">
        <f>[1]!APNConductivity(A62,cmc,rr,a,b,k0)</f>
        <v>776.73603349356119</v>
      </c>
      <c r="C62" s="6"/>
      <c r="D62" s="23"/>
      <c r="E62" s="24"/>
      <c r="F62" s="24"/>
      <c r="G62" s="24"/>
      <c r="H62" s="24"/>
      <c r="I62" s="24"/>
      <c r="J62" s="24"/>
    </row>
    <row r="63" spans="1:10" x14ac:dyDescent="0.25">
      <c r="A63" s="6">
        <v>10.6</v>
      </c>
      <c r="B63" s="18">
        <f>[1]!APNConductivity(A63,cmc,rr,a,b,k0)</f>
        <v>780.1704251804149</v>
      </c>
      <c r="C63" s="6"/>
      <c r="D63" s="23"/>
      <c r="E63" s="24"/>
      <c r="F63" s="24"/>
      <c r="G63" s="24"/>
      <c r="H63" s="24"/>
      <c r="I63" s="24"/>
      <c r="J63" s="24"/>
    </row>
    <row r="64" spans="1:10" x14ac:dyDescent="0.25">
      <c r="A64" s="6">
        <v>10.8</v>
      </c>
      <c r="B64" s="18">
        <f>[1]!APNConductivity(A64,cmc,rr,a,b,k0)</f>
        <v>783.5869362854869</v>
      </c>
      <c r="C64" s="6"/>
      <c r="D64" s="23"/>
      <c r="E64" s="24"/>
      <c r="F64" s="24"/>
      <c r="G64" s="24"/>
      <c r="H64" s="24"/>
      <c r="I64" s="24"/>
      <c r="J64" s="24"/>
    </row>
    <row r="65" spans="1:10" x14ac:dyDescent="0.25">
      <c r="A65" s="6">
        <v>11</v>
      </c>
      <c r="B65" s="18">
        <f>[1]!APNConductivity(A65,cmc,rr,a,b,k0)</f>
        <v>786.99449075049358</v>
      </c>
      <c r="C65" s="6"/>
      <c r="D65" s="23"/>
      <c r="E65" s="24"/>
      <c r="F65" s="24"/>
      <c r="G65" s="24"/>
      <c r="H65" s="24"/>
      <c r="I65" s="24"/>
      <c r="J65" s="24"/>
    </row>
    <row r="66" spans="1:10" x14ac:dyDescent="0.25">
      <c r="A66" s="6">
        <v>11.2</v>
      </c>
      <c r="B66" s="18">
        <f>[1]!APNConductivity(A66,cmc,rr,a,b,k0)</f>
        <v>790.39778327287081</v>
      </c>
      <c r="C66" s="6"/>
      <c r="D66" s="23"/>
      <c r="E66" s="24"/>
      <c r="F66" s="24"/>
      <c r="G66" s="24"/>
      <c r="H66" s="24"/>
      <c r="I66" s="24"/>
      <c r="J66" s="24"/>
    </row>
    <row r="67" spans="1:10" x14ac:dyDescent="0.25">
      <c r="A67" s="6">
        <v>11.4</v>
      </c>
      <c r="B67" s="18">
        <f>[1]!APNConductivity(A67,cmc,rr,a,b,k0)</f>
        <v>793.79914956353491</v>
      </c>
      <c r="C67" s="6"/>
      <c r="D67" s="23"/>
      <c r="E67" s="24"/>
      <c r="F67" s="24"/>
      <c r="G67" s="24"/>
      <c r="H67" s="24"/>
      <c r="I67" s="24"/>
      <c r="J67" s="24"/>
    </row>
    <row r="68" spans="1:10" x14ac:dyDescent="0.25">
      <c r="A68" s="6">
        <v>11.6</v>
      </c>
      <c r="B68" s="18">
        <f>[1]!APNConductivity(A68,cmc,rr,a,b,k0)</f>
        <v>797.1996891172015</v>
      </c>
      <c r="C68" s="6"/>
      <c r="D68" s="23"/>
      <c r="E68" s="24"/>
      <c r="F68" s="24"/>
      <c r="G68" s="24"/>
      <c r="H68" s="24"/>
      <c r="I68" s="24"/>
      <c r="J68" s="24"/>
    </row>
    <row r="69" spans="1:10" x14ac:dyDescent="0.25">
      <c r="A69" s="6">
        <v>11.8</v>
      </c>
      <c r="B69" s="18">
        <f>[1]!APNConductivity(A69,cmc,rr,a,b,k0)</f>
        <v>800.59989178479714</v>
      </c>
      <c r="C69" s="6"/>
      <c r="D69" s="23"/>
      <c r="E69" s="24"/>
      <c r="F69" s="24"/>
      <c r="G69" s="24"/>
      <c r="H69" s="24"/>
      <c r="I69" s="24"/>
      <c r="J69" s="24"/>
    </row>
    <row r="70" spans="1:10" x14ac:dyDescent="0.25">
      <c r="A70" s="6">
        <v>12</v>
      </c>
      <c r="B70" s="18">
        <f>[1]!APNConductivity(A70,cmc,rr,a,b,k0)</f>
        <v>803.99996415562475</v>
      </c>
      <c r="C70" s="6"/>
      <c r="D70" s="23"/>
      <c r="E70" s="24"/>
      <c r="F70" s="24"/>
      <c r="G70" s="24"/>
      <c r="H70" s="24"/>
      <c r="I70" s="24"/>
      <c r="J70" s="24"/>
    </row>
    <row r="71" spans="1:10" x14ac:dyDescent="0.25">
      <c r="A71" s="6">
        <v>12.2</v>
      </c>
      <c r="B71" s="18">
        <f>[1]!APNConductivity(A71,cmc,rr,a,b,k0)</f>
        <v>807.39998871015109</v>
      </c>
      <c r="C71" s="6"/>
      <c r="D71" s="23"/>
      <c r="E71" s="24"/>
      <c r="F71" s="24"/>
      <c r="G71" s="24"/>
      <c r="H71" s="24"/>
      <c r="I71" s="24"/>
      <c r="J71" s="24"/>
    </row>
    <row r="72" spans="1:10" x14ac:dyDescent="0.25">
      <c r="A72" s="6">
        <v>12.4</v>
      </c>
      <c r="B72" s="18">
        <f>[1]!APNConductivity(A72,cmc,rr,a,b,k0)</f>
        <v>810.79999662116643</v>
      </c>
      <c r="C72" s="6"/>
      <c r="D72" s="23"/>
      <c r="E72" s="24"/>
      <c r="F72" s="24"/>
      <c r="G72" s="24"/>
      <c r="H72" s="24"/>
      <c r="I72" s="24"/>
      <c r="J72" s="24"/>
    </row>
    <row r="73" spans="1:10" x14ac:dyDescent="0.25">
      <c r="A73" s="6">
        <v>12.6</v>
      </c>
      <c r="B73" s="18">
        <f>[1]!APNConductivity(A73,cmc,rr,a,b,k0)</f>
        <v>814.19999903991027</v>
      </c>
      <c r="C73" s="6"/>
      <c r="D73" s="23"/>
      <c r="E73" s="24"/>
      <c r="F73" s="24"/>
      <c r="G73" s="24"/>
      <c r="H73" s="24"/>
      <c r="I73" s="24"/>
      <c r="J73" s="24"/>
    </row>
    <row r="74" spans="1:10" x14ac:dyDescent="0.25">
      <c r="A74" s="6">
        <v>12.8</v>
      </c>
      <c r="B74" s="18">
        <f>[1]!APNConductivity(A74,cmc,rr,a,b,k0)</f>
        <v>817.59999974121024</v>
      </c>
      <c r="C74" s="6"/>
      <c r="D74" s="23"/>
      <c r="E74" s="24"/>
      <c r="F74" s="24"/>
      <c r="G74" s="24"/>
      <c r="H74" s="24"/>
      <c r="I74" s="24"/>
      <c r="J74" s="24"/>
    </row>
    <row r="75" spans="1:10" x14ac:dyDescent="0.25">
      <c r="A75" s="6">
        <v>13</v>
      </c>
      <c r="B75" s="18">
        <f>[1]!APNConductivity(A75,cmc,rr,a,b,k0)</f>
        <v>820.99999993389213</v>
      </c>
      <c r="C75" s="6"/>
      <c r="D75" s="23"/>
      <c r="E75" s="24"/>
      <c r="F75" s="24"/>
      <c r="G75" s="24"/>
      <c r="H75" s="24"/>
      <c r="I75" s="24"/>
      <c r="J75" s="24"/>
    </row>
    <row r="76" spans="1:10" x14ac:dyDescent="0.25">
      <c r="A76" s="6">
        <v>13.2</v>
      </c>
      <c r="B76" s="18">
        <f>[1]!APNConductivity(A76,cmc,rr,a,b,k0)</f>
        <v>824.39999998401356</v>
      </c>
      <c r="C76" s="6"/>
      <c r="D76" s="23"/>
      <c r="E76" s="24"/>
      <c r="F76" s="24"/>
      <c r="G76" s="24"/>
      <c r="H76" s="24"/>
      <c r="I76" s="24"/>
      <c r="J76" s="24"/>
    </row>
    <row r="77" spans="1:10" x14ac:dyDescent="0.25">
      <c r="A77" s="6">
        <v>13.4</v>
      </c>
      <c r="B77" s="18">
        <f>[1]!APNConductivity(A77,cmc,rr,a,b,k0)</f>
        <v>827.79999999634504</v>
      </c>
      <c r="C77" s="6"/>
      <c r="D77" s="23"/>
      <c r="E77" s="24"/>
      <c r="F77" s="24"/>
      <c r="G77" s="24"/>
      <c r="H77" s="24"/>
      <c r="I77" s="24"/>
      <c r="J77" s="24"/>
    </row>
    <row r="78" spans="1:10" x14ac:dyDescent="0.25">
      <c r="A78" s="6">
        <v>13.6</v>
      </c>
      <c r="B78" s="18">
        <f>[1]!APNConductivity(A78,cmc,rr,a,b,k0)</f>
        <v>831.19999999921117</v>
      </c>
      <c r="C78" s="6"/>
      <c r="D78" s="23"/>
      <c r="E78" s="24"/>
      <c r="F78" s="24"/>
      <c r="G78" s="24"/>
      <c r="H78" s="24"/>
      <c r="I78" s="24"/>
      <c r="J78" s="24"/>
    </row>
    <row r="79" spans="1:10" x14ac:dyDescent="0.25">
      <c r="A79" s="6">
        <v>13.8</v>
      </c>
      <c r="B79" s="18">
        <f>[1]!APNConductivity(A79,cmc,rr,a,b,k0)</f>
        <v>834.59999999983961</v>
      </c>
      <c r="C79" s="6"/>
      <c r="D79" s="23"/>
      <c r="E79" s="24"/>
      <c r="F79" s="24"/>
      <c r="G79" s="24"/>
      <c r="H79" s="24"/>
      <c r="I79" s="24"/>
      <c r="J79" s="24"/>
    </row>
    <row r="80" spans="1:10" x14ac:dyDescent="0.25">
      <c r="A80" s="6">
        <v>14</v>
      </c>
      <c r="B80" s="18">
        <f>[1]!APNConductivity(A80,cmc,rr,a,b,k0)</f>
        <v>837.9999999999693</v>
      </c>
      <c r="C80" s="6"/>
      <c r="D80" s="23"/>
      <c r="E80" s="24"/>
      <c r="F80" s="24"/>
      <c r="G80" s="24"/>
      <c r="H80" s="24"/>
      <c r="I80" s="24"/>
      <c r="J80" s="24"/>
    </row>
    <row r="81" spans="1:10" x14ac:dyDescent="0.25">
      <c r="A81" s="6">
        <v>14.2</v>
      </c>
      <c r="B81" s="18">
        <f>[1]!APNConductivity(A81,cmc,rr,a,b,k0)</f>
        <v>841.39999999999452</v>
      </c>
      <c r="C81" s="6"/>
      <c r="D81" s="23"/>
      <c r="E81" s="24"/>
      <c r="F81" s="24"/>
      <c r="G81" s="24"/>
      <c r="H81" s="24"/>
      <c r="I81" s="24"/>
      <c r="J81" s="24"/>
    </row>
    <row r="82" spans="1:10" x14ac:dyDescent="0.25">
      <c r="A82" s="6">
        <v>14.4</v>
      </c>
      <c r="B82" s="18">
        <f>[1]!APNConductivity(A82,cmc,rr,a,b,k0)</f>
        <v>844.79999999999905</v>
      </c>
      <c r="C82" s="6"/>
      <c r="D82" s="23"/>
      <c r="E82" s="24"/>
      <c r="F82" s="24"/>
      <c r="G82" s="24"/>
      <c r="H82" s="24"/>
      <c r="I82" s="24"/>
      <c r="J82" s="24"/>
    </row>
    <row r="83" spans="1:10" x14ac:dyDescent="0.25">
      <c r="A83" s="6">
        <v>14.6</v>
      </c>
      <c r="B83" s="18">
        <f>[1]!APNConductivity(A83,cmc,rr,a,b,k0)</f>
        <v>848.19999999999982</v>
      </c>
      <c r="C83" s="6"/>
      <c r="D83" s="23"/>
      <c r="E83" s="24"/>
      <c r="F83" s="24"/>
      <c r="G83" s="24"/>
      <c r="H83" s="24"/>
      <c r="I83" s="24"/>
      <c r="J83" s="24"/>
    </row>
    <row r="84" spans="1:10" x14ac:dyDescent="0.25">
      <c r="A84" s="6">
        <v>14.8</v>
      </c>
      <c r="B84" s="18">
        <f>[1]!APNConductivity(A84,cmc,rr,a,b,k0)</f>
        <v>851.6</v>
      </c>
      <c r="C84" s="6"/>
      <c r="D84" s="23"/>
      <c r="E84" s="24"/>
      <c r="F84" s="24"/>
      <c r="G84" s="24"/>
      <c r="H84" s="24"/>
      <c r="I84" s="24"/>
      <c r="J84" s="24"/>
    </row>
    <row r="85" spans="1:10" x14ac:dyDescent="0.25">
      <c r="A85" s="6">
        <v>15</v>
      </c>
      <c r="B85" s="18">
        <f>[1]!APNConductivity(A85,cmc,rr,a,b,k0)</f>
        <v>855</v>
      </c>
      <c r="C85" s="6"/>
      <c r="D85" s="23"/>
      <c r="E85" s="24"/>
      <c r="F85" s="24"/>
      <c r="G85" s="24"/>
      <c r="H85" s="24"/>
      <c r="I85" s="24"/>
      <c r="J85" s="24"/>
    </row>
    <row r="86" spans="1:10" x14ac:dyDescent="0.25">
      <c r="A86" s="6">
        <v>15.2</v>
      </c>
      <c r="B86" s="18">
        <f>[1]!APNConductivity(A86,cmc,rr,a,b,k0)</f>
        <v>858.4</v>
      </c>
      <c r="C86" s="6"/>
      <c r="D86" s="23"/>
      <c r="E86" s="24"/>
      <c r="F86" s="24"/>
      <c r="G86" s="24"/>
      <c r="H86" s="24"/>
      <c r="I86" s="24"/>
      <c r="J86" s="24"/>
    </row>
    <row r="87" spans="1:10" x14ac:dyDescent="0.25">
      <c r="A87" s="6">
        <v>15.4</v>
      </c>
      <c r="B87" s="18">
        <f>[1]!APNConductivity(A87,cmc,rr,a,b,k0)</f>
        <v>861.8</v>
      </c>
      <c r="C87" s="6"/>
      <c r="D87" s="23"/>
      <c r="E87" s="24"/>
      <c r="F87" s="24"/>
      <c r="G87" s="24"/>
      <c r="H87" s="24"/>
      <c r="I87" s="24"/>
      <c r="J87" s="24"/>
    </row>
    <row r="88" spans="1:10" x14ac:dyDescent="0.25">
      <c r="A88" s="6">
        <v>15.6</v>
      </c>
      <c r="B88" s="18">
        <f>[1]!APNConductivity(A88,cmc,rr,a,b,k0)</f>
        <v>865.2</v>
      </c>
      <c r="C88" s="6"/>
      <c r="D88" s="23"/>
      <c r="E88" s="24"/>
      <c r="F88" s="24"/>
      <c r="G88" s="24"/>
      <c r="H88" s="24"/>
      <c r="I88" s="24"/>
      <c r="J88" s="24"/>
    </row>
    <row r="89" spans="1:10" x14ac:dyDescent="0.25">
      <c r="A89" s="6">
        <v>15.8</v>
      </c>
      <c r="B89" s="18">
        <f>[1]!APNConductivity(A89,cmc,rr,a,b,k0)</f>
        <v>868.6</v>
      </c>
      <c r="C89" s="6"/>
      <c r="D89" s="23"/>
      <c r="E89" s="24"/>
      <c r="F89" s="24"/>
      <c r="G89" s="24"/>
      <c r="H89" s="24"/>
      <c r="I89" s="24"/>
      <c r="J89" s="24"/>
    </row>
    <row r="90" spans="1:10" x14ac:dyDescent="0.25">
      <c r="A90" s="6">
        <v>16</v>
      </c>
      <c r="B90" s="18">
        <f>[1]!APNConductivity(A90,cmc,rr,a,b,k0)</f>
        <v>872</v>
      </c>
      <c r="C90" s="6"/>
      <c r="D90" s="23"/>
      <c r="E90" s="24"/>
      <c r="F90" s="24"/>
      <c r="G90" s="24"/>
      <c r="H90" s="24"/>
      <c r="I90" s="24"/>
      <c r="J90" s="24"/>
    </row>
    <row r="91" spans="1:10" x14ac:dyDescent="0.25">
      <c r="A91" s="6">
        <v>16.2</v>
      </c>
      <c r="B91" s="18">
        <f>[1]!APNConductivity(A91,cmc,rr,a,b,k0)</f>
        <v>875.4</v>
      </c>
      <c r="C91" s="6"/>
      <c r="D91" s="23"/>
      <c r="E91" s="24"/>
      <c r="F91" s="24"/>
      <c r="G91" s="24"/>
      <c r="H91" s="24"/>
      <c r="I91" s="24"/>
      <c r="J91" s="24"/>
    </row>
    <row r="92" spans="1:10" x14ac:dyDescent="0.25">
      <c r="A92" s="6">
        <v>16.399999999999999</v>
      </c>
      <c r="B92" s="18">
        <f>[1]!APNConductivity(A92,cmc,rr,a,b,k0)</f>
        <v>878.8</v>
      </c>
      <c r="C92" s="6"/>
      <c r="D92" s="23"/>
      <c r="E92" s="24"/>
      <c r="F92" s="24"/>
      <c r="G92" s="24"/>
      <c r="H92" s="24"/>
      <c r="I92" s="24"/>
      <c r="J92" s="24"/>
    </row>
    <row r="93" spans="1:10" x14ac:dyDescent="0.25">
      <c r="A93" s="6">
        <v>16.600000000000001</v>
      </c>
      <c r="B93" s="18">
        <f>[1]!APNConductivity(A93,cmc,rr,a,b,k0)</f>
        <v>882.2</v>
      </c>
      <c r="C93" s="6"/>
      <c r="D93" s="23"/>
      <c r="E93" s="24"/>
      <c r="F93" s="24"/>
      <c r="G93" s="24"/>
      <c r="H93" s="24"/>
      <c r="I93" s="24"/>
      <c r="J93" s="24"/>
    </row>
    <row r="94" spans="1:10" x14ac:dyDescent="0.25">
      <c r="A94" s="6">
        <v>16.8</v>
      </c>
      <c r="B94" s="18">
        <f>[1]!APNConductivity(A94,cmc,rr,a,b,k0)</f>
        <v>885.6</v>
      </c>
      <c r="C94" s="6"/>
      <c r="D94" s="23"/>
      <c r="E94" s="24"/>
      <c r="F94" s="24"/>
      <c r="G94" s="24"/>
      <c r="H94" s="24"/>
      <c r="I94" s="24"/>
      <c r="J94" s="24"/>
    </row>
    <row r="95" spans="1:10" x14ac:dyDescent="0.25">
      <c r="A95" s="6">
        <v>17</v>
      </c>
      <c r="B95" s="18">
        <f>[1]!APNConductivity(A95,cmc,rr,a,b,k0)</f>
        <v>889</v>
      </c>
      <c r="C95" s="6"/>
      <c r="D95" s="23"/>
      <c r="E95" s="24"/>
      <c r="F95" s="24"/>
      <c r="G95" s="24"/>
      <c r="H95" s="24"/>
      <c r="I95" s="24"/>
      <c r="J95" s="24"/>
    </row>
    <row r="96" spans="1:10" x14ac:dyDescent="0.25">
      <c r="A96" s="6">
        <v>17.2</v>
      </c>
      <c r="B96" s="18">
        <f>[1]!APNConductivity(A96,cmc,rr,a,b,k0)</f>
        <v>892.4</v>
      </c>
      <c r="C96" s="6"/>
      <c r="D96" s="23"/>
      <c r="E96" s="24"/>
      <c r="F96" s="24"/>
      <c r="G96" s="24"/>
      <c r="H96" s="24"/>
      <c r="I96" s="24"/>
      <c r="J96" s="24"/>
    </row>
    <row r="97" spans="1:10" x14ac:dyDescent="0.25">
      <c r="A97" s="6">
        <v>17.399999999999999</v>
      </c>
      <c r="B97" s="18">
        <f>[1]!APNConductivity(A97,cmc,rr,a,b,k0)</f>
        <v>895.8</v>
      </c>
      <c r="C97" s="6"/>
      <c r="D97" s="23"/>
      <c r="E97" s="24"/>
      <c r="F97" s="24"/>
      <c r="G97" s="24"/>
      <c r="H97" s="24"/>
      <c r="I97" s="24"/>
      <c r="J97" s="24"/>
    </row>
    <row r="98" spans="1:10" x14ac:dyDescent="0.25">
      <c r="A98" s="6">
        <v>17.600000000000001</v>
      </c>
      <c r="B98" s="18">
        <f>[1]!APNConductivity(A98,cmc,rr,a,b,k0)</f>
        <v>899.2</v>
      </c>
      <c r="C98" s="6"/>
      <c r="D98" s="23"/>
      <c r="E98" s="24"/>
      <c r="F98" s="24"/>
      <c r="G98" s="24"/>
      <c r="H98" s="24"/>
      <c r="I98" s="24"/>
      <c r="J98" s="24"/>
    </row>
    <row r="99" spans="1:10" x14ac:dyDescent="0.25">
      <c r="A99" s="6">
        <v>17.8</v>
      </c>
      <c r="B99" s="18">
        <f>[1]!APNConductivity(A99,cmc,rr,a,b,k0)</f>
        <v>902.6</v>
      </c>
      <c r="C99" s="6"/>
      <c r="D99" s="23"/>
      <c r="E99" s="24"/>
      <c r="F99" s="24"/>
      <c r="G99" s="24"/>
      <c r="H99" s="24"/>
      <c r="I99" s="24"/>
      <c r="J99" s="24"/>
    </row>
    <row r="100" spans="1:10" x14ac:dyDescent="0.25">
      <c r="A100" s="6">
        <v>18</v>
      </c>
      <c r="B100" s="18">
        <f>[1]!APNConductivity(A100,cmc,rr,a,b,k0)</f>
        <v>906</v>
      </c>
      <c r="C100" s="6"/>
      <c r="D100" s="23"/>
      <c r="E100" s="24"/>
      <c r="F100" s="24"/>
      <c r="G100" s="24"/>
      <c r="H100" s="24"/>
      <c r="I100" s="24"/>
      <c r="J100" s="24"/>
    </row>
    <row r="101" spans="1:10" x14ac:dyDescent="0.25">
      <c r="A101" s="6">
        <v>18.2</v>
      </c>
      <c r="B101" s="18">
        <f>[1]!APNConductivity(A101,cmc,rr,a,b,k0)</f>
        <v>909.4</v>
      </c>
      <c r="C101" s="6"/>
      <c r="D101" s="23"/>
      <c r="E101" s="24"/>
      <c r="F101" s="24"/>
      <c r="G101" s="24"/>
      <c r="H101" s="24"/>
      <c r="I101" s="24"/>
      <c r="J101" s="24"/>
    </row>
    <row r="102" spans="1:10" x14ac:dyDescent="0.25">
      <c r="A102" s="6">
        <v>18.399999999999999</v>
      </c>
      <c r="B102" s="18">
        <f>[1]!APNConductivity(A102,cmc,rr,a,b,k0)</f>
        <v>912.8</v>
      </c>
      <c r="C102" s="6"/>
      <c r="D102" s="23"/>
      <c r="E102" s="24"/>
      <c r="F102" s="24"/>
      <c r="G102" s="24"/>
      <c r="H102" s="24"/>
      <c r="I102" s="24"/>
      <c r="J102" s="24"/>
    </row>
    <row r="103" spans="1:10" x14ac:dyDescent="0.25">
      <c r="A103" s="6">
        <v>18.600000000000001</v>
      </c>
      <c r="B103" s="18">
        <f>[1]!APNConductivity(A103,cmc,rr,a,b,k0)</f>
        <v>916.2</v>
      </c>
      <c r="C103" s="6"/>
      <c r="D103" s="23"/>
      <c r="E103" s="24"/>
      <c r="F103" s="24"/>
      <c r="G103" s="24"/>
      <c r="H103" s="24"/>
      <c r="I103" s="24"/>
      <c r="J103" s="24"/>
    </row>
    <row r="104" spans="1:10" x14ac:dyDescent="0.25">
      <c r="A104" s="6">
        <v>18.8</v>
      </c>
      <c r="B104" s="18">
        <f>[1]!APNConductivity(A104,cmc,rr,a,b,k0)</f>
        <v>919.6</v>
      </c>
      <c r="C104" s="6"/>
      <c r="D104" s="23"/>
      <c r="E104" s="24"/>
      <c r="F104" s="24"/>
      <c r="G104" s="24"/>
      <c r="H104" s="24"/>
      <c r="I104" s="24"/>
      <c r="J104" s="24"/>
    </row>
    <row r="105" spans="1:10" x14ac:dyDescent="0.25">
      <c r="A105" s="6">
        <v>19</v>
      </c>
      <c r="B105" s="18">
        <f>[1]!APNConductivity(A105,cmc,rr,a,b,k0)</f>
        <v>923</v>
      </c>
      <c r="C105" s="6"/>
      <c r="D105" s="23"/>
      <c r="E105" s="24"/>
      <c r="F105" s="24"/>
      <c r="G105" s="24"/>
      <c r="H105" s="24"/>
      <c r="I105" s="24"/>
      <c r="J105" s="24"/>
    </row>
    <row r="106" spans="1:10" x14ac:dyDescent="0.25">
      <c r="A106" s="6">
        <v>19.2</v>
      </c>
      <c r="B106" s="18">
        <f>[1]!APNConductivity(A106,cmc,rr,a,b,k0)</f>
        <v>926.4</v>
      </c>
      <c r="C106" s="6"/>
      <c r="D106" s="23"/>
      <c r="E106" s="24"/>
      <c r="F106" s="24"/>
      <c r="G106" s="24"/>
      <c r="H106" s="24"/>
      <c r="I106" s="24"/>
      <c r="J106" s="24"/>
    </row>
    <row r="107" spans="1:10" x14ac:dyDescent="0.25">
      <c r="A107" s="6">
        <v>19.399999999999999</v>
      </c>
      <c r="B107" s="18">
        <f>[1]!APNConductivity(A107,cmc,rr,a,b,k0)</f>
        <v>929.8</v>
      </c>
      <c r="C107" s="6"/>
      <c r="D107" s="23"/>
      <c r="E107" s="24"/>
      <c r="F107" s="24"/>
      <c r="G107" s="24"/>
      <c r="H107" s="24"/>
      <c r="I107" s="24"/>
      <c r="J107" s="24"/>
    </row>
    <row r="108" spans="1:10" x14ac:dyDescent="0.25">
      <c r="A108" s="6">
        <v>19.600000000000001</v>
      </c>
      <c r="B108" s="18">
        <f>[1]!APNConductivity(A108,cmc,rr,a,b,k0)</f>
        <v>933.2</v>
      </c>
      <c r="C108" s="6"/>
      <c r="D108" s="23"/>
      <c r="E108" s="24"/>
      <c r="F108" s="24"/>
      <c r="G108" s="24"/>
      <c r="H108" s="24"/>
      <c r="I108" s="24"/>
      <c r="J108" s="24"/>
    </row>
    <row r="109" spans="1:10" x14ac:dyDescent="0.25">
      <c r="A109" s="6">
        <v>19.8</v>
      </c>
      <c r="B109" s="18">
        <f>[1]!APNConductivity(A109,cmc,rr,a,b,k0)</f>
        <v>936.6</v>
      </c>
      <c r="C109" s="6"/>
      <c r="D109" s="23"/>
      <c r="E109" s="24"/>
      <c r="F109" s="24"/>
      <c r="G109" s="24"/>
      <c r="H109" s="24"/>
      <c r="I109" s="24"/>
      <c r="J109" s="24"/>
    </row>
    <row r="110" spans="1:10" x14ac:dyDescent="0.25">
      <c r="A110" s="6">
        <v>20</v>
      </c>
      <c r="B110" s="18">
        <f>[1]!APNConductivity(A110,cmc,rr,a,b,k0)</f>
        <v>940</v>
      </c>
      <c r="C110" s="6"/>
      <c r="D110" s="23"/>
      <c r="E110" s="24"/>
      <c r="F110" s="24"/>
      <c r="G110" s="24"/>
      <c r="H110" s="24"/>
      <c r="I110" s="24"/>
      <c r="J110" s="24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7169" r:id="rId4">
          <objectPr defaultSize="0" autoPict="0" r:id="rId5">
            <anchor moveWithCells="1" sizeWithCells="1">
              <from>
                <xdr:col>1</xdr:col>
                <xdr:colOff>9525</xdr:colOff>
                <xdr:row>0</xdr:row>
                <xdr:rowOff>866775</xdr:rowOff>
              </from>
              <to>
                <xdr:col>4</xdr:col>
                <xdr:colOff>266700</xdr:colOff>
                <xdr:row>0</xdr:row>
                <xdr:rowOff>1095375</xdr:rowOff>
              </to>
            </anchor>
          </objectPr>
        </oleObject>
      </mc:Choice>
      <mc:Fallback>
        <oleObject progId="Equation.DSMT4" shapeId="7169" r:id="rId4"/>
      </mc:Fallback>
    </mc:AlternateContent>
  </oleObjects>
  <controls>
    <mc:AlternateContent xmlns:mc="http://schemas.openxmlformats.org/markup-compatibility/2006">
      <mc:Choice Requires="x14">
        <control shapeId="7170" r:id="rId6" name="ScrollBar1">
          <controlPr defaultSize="0" autoLine="0" linkedCell="B3" r:id="rId7">
            <anchor moveWithCells="1">
              <from>
                <xdr:col>1</xdr:col>
                <xdr:colOff>409575</xdr:colOff>
                <xdr:row>2</xdr:row>
                <xdr:rowOff>38100</xdr:rowOff>
              </from>
              <to>
                <xdr:col>2</xdr:col>
                <xdr:colOff>790575</xdr:colOff>
                <xdr:row>2</xdr:row>
                <xdr:rowOff>219075</xdr:rowOff>
              </to>
            </anchor>
          </controlPr>
        </control>
      </mc:Choice>
      <mc:Fallback>
        <control shapeId="7170" r:id="rId6" name="ScrollBar1"/>
      </mc:Fallback>
    </mc:AlternateContent>
    <mc:AlternateContent xmlns:mc="http://schemas.openxmlformats.org/markup-compatibility/2006">
      <mc:Choice Requires="x14">
        <control shapeId="7171" r:id="rId8" name="ScrollBar2">
          <controlPr defaultSize="0" autoLine="0" linkedCell="C4" r:id="rId9">
            <anchor moveWithCells="1">
              <from>
                <xdr:col>1</xdr:col>
                <xdr:colOff>409575</xdr:colOff>
                <xdr:row>3</xdr:row>
                <xdr:rowOff>38100</xdr:rowOff>
              </from>
              <to>
                <xdr:col>2</xdr:col>
                <xdr:colOff>790575</xdr:colOff>
                <xdr:row>3</xdr:row>
                <xdr:rowOff>219075</xdr:rowOff>
              </to>
            </anchor>
          </controlPr>
        </control>
      </mc:Choice>
      <mc:Fallback>
        <control shapeId="7171" r:id="rId8" name="ScrollBar2"/>
      </mc:Fallback>
    </mc:AlternateContent>
    <mc:AlternateContent xmlns:mc="http://schemas.openxmlformats.org/markup-compatibility/2006">
      <mc:Choice Requires="x14">
        <control shapeId="7172" r:id="rId10" name="ScrollBar3">
          <controlPr defaultSize="0" autoLine="0" linkedCell="B5" r:id="rId11">
            <anchor moveWithCells="1">
              <from>
                <xdr:col>1</xdr:col>
                <xdr:colOff>409575</xdr:colOff>
                <xdr:row>4</xdr:row>
                <xdr:rowOff>38100</xdr:rowOff>
              </from>
              <to>
                <xdr:col>2</xdr:col>
                <xdr:colOff>790575</xdr:colOff>
                <xdr:row>4</xdr:row>
                <xdr:rowOff>219075</xdr:rowOff>
              </to>
            </anchor>
          </controlPr>
        </control>
      </mc:Choice>
      <mc:Fallback>
        <control shapeId="7172" r:id="rId10" name="ScrollBar3"/>
      </mc:Fallback>
    </mc:AlternateContent>
    <mc:AlternateContent xmlns:mc="http://schemas.openxmlformats.org/markup-compatibility/2006">
      <mc:Choice Requires="x14">
        <control shapeId="7173" r:id="rId12" name="ScrollBar4">
          <controlPr defaultSize="0" autoLine="0" linkedCell="B6" r:id="rId13">
            <anchor moveWithCells="1">
              <from>
                <xdr:col>1</xdr:col>
                <xdr:colOff>409575</xdr:colOff>
                <xdr:row>5</xdr:row>
                <xdr:rowOff>38100</xdr:rowOff>
              </from>
              <to>
                <xdr:col>2</xdr:col>
                <xdr:colOff>790575</xdr:colOff>
                <xdr:row>5</xdr:row>
                <xdr:rowOff>219075</xdr:rowOff>
              </to>
            </anchor>
          </controlPr>
        </control>
      </mc:Choice>
      <mc:Fallback>
        <control shapeId="7173" r:id="rId12" name="ScrollBar4"/>
      </mc:Fallback>
    </mc:AlternateContent>
    <mc:AlternateContent xmlns:mc="http://schemas.openxmlformats.org/markup-compatibility/2006">
      <mc:Choice Requires="x14">
        <control shapeId="7174" r:id="rId14" name="ScrollBar5">
          <controlPr defaultSize="0" autoLine="0" linkedCell="B7" r:id="rId15">
            <anchor moveWithCells="1">
              <from>
                <xdr:col>1</xdr:col>
                <xdr:colOff>409575</xdr:colOff>
                <xdr:row>6</xdr:row>
                <xdr:rowOff>38100</xdr:rowOff>
              </from>
              <to>
                <xdr:col>2</xdr:col>
                <xdr:colOff>790575</xdr:colOff>
                <xdr:row>6</xdr:row>
                <xdr:rowOff>219075</xdr:rowOff>
              </to>
            </anchor>
          </controlPr>
        </control>
      </mc:Choice>
      <mc:Fallback>
        <control shapeId="7174" r:id="rId14" name="ScrollBar5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tabColor theme="8" tint="0.39997558519241921"/>
  </sheetPr>
  <dimension ref="A1:P76"/>
  <sheetViews>
    <sheetView zoomScale="70" zoomScaleNormal="70" workbookViewId="0">
      <selection activeCell="C6" sqref="C6"/>
    </sheetView>
  </sheetViews>
  <sheetFormatPr baseColWidth="10" defaultRowHeight="15" x14ac:dyDescent="0.25"/>
  <cols>
    <col min="1" max="1" width="13.5703125" style="35" customWidth="1"/>
    <col min="2" max="2" width="11.42578125" style="35"/>
    <col min="3" max="3" width="15" style="35" customWidth="1"/>
    <col min="4" max="4" width="13.28515625" style="35" customWidth="1"/>
    <col min="5" max="5" width="16.42578125" style="35" customWidth="1"/>
    <col min="6" max="6" width="11.42578125" style="10"/>
    <col min="7" max="7" width="13.28515625" style="10" customWidth="1"/>
    <col min="8" max="16384" width="11.42578125" style="10"/>
  </cols>
  <sheetData>
    <row r="1" spans="1:16" s="35" customFormat="1" ht="190.5" customHeight="1" x14ac:dyDescent="0.25">
      <c r="A1" s="2"/>
      <c r="B1" s="2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18" customHeight="1" x14ac:dyDescent="0.25">
      <c r="A2" s="3"/>
      <c r="B2" s="3"/>
      <c r="C2" s="10"/>
      <c r="D2" s="10"/>
      <c r="E2" s="10"/>
      <c r="H2" s="40"/>
      <c r="I2" s="40"/>
      <c r="J2" s="40"/>
      <c r="K2" s="40"/>
      <c r="L2" s="40"/>
      <c r="M2" s="40"/>
      <c r="N2" s="40"/>
      <c r="O2" s="40"/>
      <c r="P2" s="40"/>
    </row>
    <row r="3" spans="1:16" s="11" customFormat="1" ht="20.25" customHeight="1" thickBot="1" x14ac:dyDescent="0.4">
      <c r="A3" s="13" t="s">
        <v>20</v>
      </c>
      <c r="B3" s="13"/>
      <c r="C3" s="14" t="s">
        <v>23</v>
      </c>
      <c r="D3" s="15" t="s">
        <v>21</v>
      </c>
      <c r="E3" s="15"/>
      <c r="F3" s="14" t="s">
        <v>9</v>
      </c>
      <c r="G3" s="49"/>
      <c r="H3" s="41"/>
      <c r="I3" s="41"/>
      <c r="J3" s="41"/>
      <c r="K3" s="41"/>
      <c r="L3" s="41"/>
      <c r="M3" s="41"/>
      <c r="N3" s="41"/>
      <c r="O3" s="41"/>
      <c r="P3" s="41"/>
    </row>
    <row r="4" spans="1:16" s="12" customFormat="1" ht="18.75" x14ac:dyDescent="0.3">
      <c r="A4" s="36" t="s">
        <v>36</v>
      </c>
      <c r="B4" s="36" t="s">
        <v>0</v>
      </c>
      <c r="C4" s="16" t="s">
        <v>15</v>
      </c>
      <c r="D4" s="17" t="s">
        <v>16</v>
      </c>
      <c r="E4" s="17" t="s">
        <v>17</v>
      </c>
      <c r="F4" s="47" t="s">
        <v>4</v>
      </c>
      <c r="G4" s="50">
        <v>8.1906989393691845</v>
      </c>
      <c r="H4" s="42"/>
      <c r="I4" s="42"/>
      <c r="J4" s="42"/>
      <c r="K4" s="42"/>
      <c r="L4" s="42"/>
      <c r="M4" s="42"/>
      <c r="N4" s="42"/>
      <c r="O4" s="42"/>
      <c r="P4" s="42"/>
    </row>
    <row r="5" spans="1:16" s="12" customFormat="1" ht="18.75" x14ac:dyDescent="0.3">
      <c r="A5" s="36" t="s">
        <v>1</v>
      </c>
      <c r="B5" s="36" t="s">
        <v>2</v>
      </c>
      <c r="C5" s="16" t="s">
        <v>2</v>
      </c>
      <c r="D5" s="17" t="s">
        <v>2</v>
      </c>
      <c r="E5" s="17"/>
      <c r="F5" s="48" t="s">
        <v>5</v>
      </c>
      <c r="G5" s="51">
        <v>0.12770529452943513</v>
      </c>
      <c r="H5" s="42"/>
      <c r="I5" s="42"/>
      <c r="J5" s="42"/>
      <c r="K5" s="42"/>
      <c r="L5" s="42"/>
      <c r="M5" s="42"/>
      <c r="N5" s="42"/>
      <c r="O5" s="42"/>
      <c r="P5" s="42"/>
    </row>
    <row r="6" spans="1:16" ht="15.75" x14ac:dyDescent="0.25">
      <c r="A6" s="44">
        <v>0</v>
      </c>
      <c r="B6" s="44">
        <v>3.5</v>
      </c>
      <c r="C6" s="37">
        <f>[1]!APNConductivity(A6,$G$4,$G$5,$G$6,$G$7,$G$8)</f>
        <v>10.784092562190402</v>
      </c>
      <c r="D6" s="38">
        <f t="shared" ref="D6:D37" si="0">B6-C6</f>
        <v>-7.284092562190402</v>
      </c>
      <c r="E6" s="38">
        <f>D6^2</f>
        <v>53.058004454557533</v>
      </c>
      <c r="F6" s="48" t="s">
        <v>10</v>
      </c>
      <c r="G6" s="52">
        <v>72.532475174345535</v>
      </c>
      <c r="H6" s="40"/>
      <c r="I6" s="40"/>
      <c r="J6" s="40"/>
      <c r="K6" s="40"/>
      <c r="L6" s="40"/>
      <c r="M6" s="40"/>
      <c r="N6" s="40"/>
      <c r="O6" s="40"/>
      <c r="P6" s="40"/>
    </row>
    <row r="7" spans="1:16" ht="15.75" x14ac:dyDescent="0.25">
      <c r="A7" s="45">
        <v>0.19920318725099601</v>
      </c>
      <c r="B7" s="44">
        <v>18.7</v>
      </c>
      <c r="C7" s="37">
        <f>[1]!APNConductivity(A7,$G$4,$G$5,$G$6,$G$7,$G$8)</f>
        <v>25.23279279612375</v>
      </c>
      <c r="D7" s="38">
        <f t="shared" si="0"/>
        <v>-6.5327927961237506</v>
      </c>
      <c r="E7" s="38">
        <f t="shared" ref="E7:E70" si="1">D7^2</f>
        <v>42.677381717086369</v>
      </c>
      <c r="F7" s="48" t="s">
        <v>11</v>
      </c>
      <c r="G7" s="52">
        <v>27.726405761379738</v>
      </c>
      <c r="H7" s="40"/>
      <c r="I7" s="40"/>
      <c r="J7" s="40"/>
      <c r="K7" s="40"/>
      <c r="L7" s="40"/>
      <c r="M7" s="40"/>
      <c r="N7" s="40"/>
      <c r="O7" s="40"/>
      <c r="P7" s="40"/>
    </row>
    <row r="8" spans="1:16" ht="16.5" thickBot="1" x14ac:dyDescent="0.3">
      <c r="A8" s="45">
        <v>0.39682539682539686</v>
      </c>
      <c r="B8" s="44">
        <v>38.299999999999997</v>
      </c>
      <c r="C8" s="37">
        <f>[1]!APNConductivity(A8,$G$4,$G$5,$G$6,$G$7,$G$8)</f>
        <v>39.566820805978168</v>
      </c>
      <c r="D8" s="38">
        <f t="shared" si="0"/>
        <v>-1.2668208059781705</v>
      </c>
      <c r="E8" s="38">
        <f t="shared" si="1"/>
        <v>1.6048349544591816</v>
      </c>
      <c r="F8" s="48" t="s">
        <v>12</v>
      </c>
      <c r="G8" s="53">
        <v>10.784092562190411</v>
      </c>
      <c r="H8" s="40"/>
      <c r="I8" s="40"/>
      <c r="J8" s="40"/>
      <c r="K8" s="40"/>
      <c r="L8" s="40"/>
      <c r="M8" s="40"/>
      <c r="N8" s="40"/>
      <c r="O8" s="40"/>
      <c r="P8" s="40"/>
    </row>
    <row r="9" spans="1:16" ht="16.5" thickBot="1" x14ac:dyDescent="0.3">
      <c r="A9" s="45">
        <v>0.69033530571992108</v>
      </c>
      <c r="B9" s="44">
        <v>59.9</v>
      </c>
      <c r="C9" s="37">
        <f>[1]!APNConductivity(A9,$G$4,$G$5,$G$6,$G$7,$G$8)</f>
        <v>60.855820986293359</v>
      </c>
      <c r="D9" s="38">
        <f t="shared" si="0"/>
        <v>-0.95582098629336087</v>
      </c>
      <c r="E9" s="38">
        <f t="shared" si="1"/>
        <v>0.91359375783881314</v>
      </c>
      <c r="F9" s="39"/>
      <c r="G9" s="55"/>
      <c r="H9" s="40"/>
      <c r="I9" s="40"/>
      <c r="J9" s="40"/>
      <c r="K9" s="40"/>
      <c r="L9" s="40"/>
      <c r="M9" s="40"/>
      <c r="N9" s="40"/>
      <c r="O9" s="40"/>
      <c r="P9" s="40"/>
    </row>
    <row r="10" spans="1:16" ht="16.5" thickBot="1" x14ac:dyDescent="0.3">
      <c r="A10" s="45">
        <v>0.78740157480314965</v>
      </c>
      <c r="B10" s="44">
        <v>67.599999999999994</v>
      </c>
      <c r="C10" s="37">
        <f>[1]!APNConductivity(A10,$G$4,$G$5,$G$6,$G$7,$G$8)</f>
        <v>67.896277738837412</v>
      </c>
      <c r="D10" s="38">
        <f t="shared" si="0"/>
        <v>-0.29627773883741781</v>
      </c>
      <c r="E10" s="38">
        <f t="shared" si="1"/>
        <v>8.7780498530613163E-2</v>
      </c>
      <c r="F10" s="54" t="s">
        <v>18</v>
      </c>
      <c r="G10" s="56">
        <f>SUM(E6:E75)</f>
        <v>428.94985586965055</v>
      </c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5">
      <c r="A11" s="45">
        <v>0.98039215686274506</v>
      </c>
      <c r="B11" s="44">
        <v>85</v>
      </c>
      <c r="C11" s="37">
        <f>[1]!APNConductivity(A11,$G$4,$G$5,$G$6,$G$7,$G$8)</f>
        <v>81.894362340948135</v>
      </c>
      <c r="D11" s="38">
        <f t="shared" si="0"/>
        <v>3.1056376590518653</v>
      </c>
      <c r="E11" s="38">
        <f t="shared" si="1"/>
        <v>9.6449852693211504</v>
      </c>
      <c r="F11" s="43"/>
      <c r="G11" s="43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5">
      <c r="A12" s="45">
        <v>1.171875</v>
      </c>
      <c r="B12" s="44">
        <v>97.1</v>
      </c>
      <c r="C12" s="37">
        <f>[1]!APNConductivity(A12,$G$4,$G$5,$G$6,$G$7,$G$8)</f>
        <v>95.783086907078427</v>
      </c>
      <c r="D12" s="38">
        <f t="shared" si="0"/>
        <v>1.3169130929215669</v>
      </c>
      <c r="E12" s="38">
        <f t="shared" si="1"/>
        <v>1.7342600943082476</v>
      </c>
      <c r="F12" s="43"/>
      <c r="G12" s="43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5">
      <c r="A13" s="45">
        <v>1.267056530214425</v>
      </c>
      <c r="B13" s="44">
        <v>107.6</v>
      </c>
      <c r="C13" s="37">
        <f>[1]!APNConductivity(A13,$G$4,$G$5,$G$6,$G$7,$G$8)</f>
        <v>102.68683888436756</v>
      </c>
      <c r="D13" s="38">
        <f t="shared" si="0"/>
        <v>4.913161115632434</v>
      </c>
      <c r="E13" s="38">
        <f t="shared" si="1"/>
        <v>24.139152148162545</v>
      </c>
      <c r="F13" s="43"/>
      <c r="G13" s="43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5">
      <c r="A14" s="45">
        <v>1.4563106796116505</v>
      </c>
      <c r="B14" s="44">
        <v>116</v>
      </c>
      <c r="C14" s="37">
        <f>[1]!APNConductivity(A14,$G$4,$G$5,$G$6,$G$7,$G$8)</f>
        <v>116.41391077692249</v>
      </c>
      <c r="D14" s="38">
        <f t="shared" si="0"/>
        <v>-0.41391077692249212</v>
      </c>
      <c r="E14" s="38">
        <f t="shared" si="1"/>
        <v>0.17132213125258103</v>
      </c>
      <c r="F14" s="43"/>
      <c r="G14" s="43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5">
      <c r="A15" s="45">
        <v>1.6441005802707929</v>
      </c>
      <c r="B15" s="44">
        <v>131.80000000000001</v>
      </c>
      <c r="C15" s="37">
        <f>[1]!APNConductivity(A15,$G$4,$G$5,$G$6,$G$7,$G$8)</f>
        <v>130.03477708366367</v>
      </c>
      <c r="D15" s="38">
        <f t="shared" si="0"/>
        <v>1.7652229163363415</v>
      </c>
      <c r="E15" s="38">
        <f t="shared" si="1"/>
        <v>3.1160119443589784</v>
      </c>
      <c r="F15" s="43"/>
      <c r="G15" s="43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25">
      <c r="A16" s="45">
        <v>1.9230769230769231</v>
      </c>
      <c r="B16" s="44">
        <v>150.19999999999999</v>
      </c>
      <c r="C16" s="37">
        <f>[1]!APNConductivity(A16,$G$4,$G$5,$G$6,$G$7,$G$8)</f>
        <v>150.26962173695455</v>
      </c>
      <c r="D16" s="38">
        <f t="shared" si="0"/>
        <v>-6.962173695455931E-2</v>
      </c>
      <c r="E16" s="38">
        <f t="shared" si="1"/>
        <v>4.8471862565698494E-3</v>
      </c>
      <c r="F16" s="43"/>
      <c r="G16" s="43"/>
      <c r="H16" s="40"/>
      <c r="I16" s="40"/>
      <c r="J16" s="40"/>
      <c r="K16" s="40"/>
      <c r="L16" s="40"/>
      <c r="M16" s="40"/>
      <c r="N16" s="40"/>
      <c r="O16" s="40"/>
      <c r="P16" s="40"/>
    </row>
    <row r="17" spans="1:16" x14ac:dyDescent="0.25">
      <c r="A17" s="45">
        <v>2.1072796934865901</v>
      </c>
      <c r="B17" s="44">
        <v>165.1</v>
      </c>
      <c r="C17" s="37">
        <f>[1]!APNConductivity(A17,$G$4,$G$5,$G$6,$G$7,$G$8)</f>
        <v>163.63030459495658</v>
      </c>
      <c r="D17" s="38">
        <f t="shared" si="0"/>
        <v>1.4696954050434101</v>
      </c>
      <c r="E17" s="38">
        <f t="shared" si="1"/>
        <v>2.1600045836057133</v>
      </c>
      <c r="F17" s="43"/>
      <c r="G17" s="43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25">
      <c r="A18" s="45">
        <v>2.2900763358778629</v>
      </c>
      <c r="B18" s="44">
        <v>179.5</v>
      </c>
      <c r="C18" s="37">
        <f>[1]!APNConductivity(A18,$G$4,$G$5,$G$6,$G$7,$G$8)</f>
        <v>176.88899748144104</v>
      </c>
      <c r="D18" s="38">
        <f t="shared" si="0"/>
        <v>2.611002518558962</v>
      </c>
      <c r="E18" s="38">
        <f t="shared" si="1"/>
        <v>6.8173341519212425</v>
      </c>
      <c r="F18" s="43"/>
      <c r="G18" s="43"/>
      <c r="H18" s="40"/>
      <c r="I18" s="40"/>
      <c r="J18" s="40"/>
      <c r="K18" s="40"/>
      <c r="L18" s="40"/>
      <c r="M18" s="40"/>
      <c r="N18" s="40"/>
      <c r="O18" s="40"/>
      <c r="P18" s="40"/>
    </row>
    <row r="19" spans="1:16" x14ac:dyDescent="0.25">
      <c r="A19" s="45">
        <v>2.3809523809523814</v>
      </c>
      <c r="B19" s="44">
        <v>185.9</v>
      </c>
      <c r="C19" s="37">
        <f>[1]!APNConductivity(A19,$G$4,$G$5,$G$6,$G$7,$G$8)</f>
        <v>183.48046192327178</v>
      </c>
      <c r="D19" s="38">
        <f t="shared" si="0"/>
        <v>2.4195380767282302</v>
      </c>
      <c r="E19" s="38">
        <f t="shared" si="1"/>
        <v>5.8541645047377431</v>
      </c>
      <c r="F19" s="43"/>
      <c r="G19" s="43"/>
      <c r="H19" s="40"/>
      <c r="I19" s="40"/>
      <c r="J19" s="40"/>
      <c r="K19" s="40"/>
      <c r="L19" s="40"/>
      <c r="M19" s="40"/>
      <c r="N19" s="40"/>
      <c r="O19" s="40"/>
      <c r="P19" s="40"/>
    </row>
    <row r="20" spans="1:16" x14ac:dyDescent="0.25">
      <c r="A20" s="45">
        <v>2.6515151515151518</v>
      </c>
      <c r="B20" s="44">
        <v>207</v>
      </c>
      <c r="C20" s="37">
        <f>[1]!APNConductivity(A20,$G$4,$G$5,$G$6,$G$7,$G$8)</f>
        <v>203.10504900162681</v>
      </c>
      <c r="D20" s="38">
        <f t="shared" si="0"/>
        <v>3.89495099837319</v>
      </c>
      <c r="E20" s="38">
        <f t="shared" si="1"/>
        <v>15.17064327972831</v>
      </c>
      <c r="F20" s="43"/>
      <c r="G20" s="43"/>
      <c r="H20" s="40"/>
      <c r="I20" s="40"/>
      <c r="J20" s="40"/>
      <c r="K20" s="40"/>
      <c r="L20" s="40"/>
      <c r="M20" s="40"/>
      <c r="N20" s="40"/>
      <c r="O20" s="40"/>
      <c r="P20" s="40"/>
    </row>
    <row r="21" spans="1:16" x14ac:dyDescent="0.25">
      <c r="A21" s="45">
        <v>2.9190207156308849</v>
      </c>
      <c r="B21" s="44">
        <v>224</v>
      </c>
      <c r="C21" s="37">
        <f>[1]!APNConductivity(A21,$G$4,$G$5,$G$6,$G$7,$G$8)</f>
        <v>222.50788822067778</v>
      </c>
      <c r="D21" s="38">
        <f t="shared" si="0"/>
        <v>1.4921117793222152</v>
      </c>
      <c r="E21" s="38">
        <f t="shared" si="1"/>
        <v>2.226397561992107</v>
      </c>
      <c r="F21" s="43"/>
      <c r="G21" s="43"/>
      <c r="H21" s="40"/>
      <c r="I21" s="40"/>
      <c r="J21" s="40"/>
      <c r="K21" s="40"/>
      <c r="L21" s="40"/>
      <c r="M21" s="40"/>
      <c r="N21" s="40"/>
      <c r="O21" s="40"/>
      <c r="P21" s="40"/>
    </row>
    <row r="22" spans="1:16" x14ac:dyDescent="0.25">
      <c r="A22" s="45">
        <v>3.0956848030018764</v>
      </c>
      <c r="B22" s="44">
        <v>239</v>
      </c>
      <c r="C22" s="37">
        <f>[1]!APNConductivity(A22,$G$4,$G$5,$G$6,$G$7,$G$8)</f>
        <v>235.32176889416914</v>
      </c>
      <c r="D22" s="38">
        <f t="shared" si="0"/>
        <v>3.6782311058308608</v>
      </c>
      <c r="E22" s="38">
        <f t="shared" si="1"/>
        <v>13.529384067901717</v>
      </c>
      <c r="F22" s="43"/>
      <c r="G22" s="43"/>
      <c r="H22" s="40"/>
      <c r="I22" s="40"/>
      <c r="J22" s="40"/>
      <c r="K22" s="40"/>
      <c r="L22" s="40"/>
      <c r="M22" s="40"/>
      <c r="N22" s="40"/>
      <c r="O22" s="40"/>
      <c r="P22" s="40"/>
    </row>
    <row r="23" spans="1:16" x14ac:dyDescent="0.25">
      <c r="A23" s="45">
        <v>3.2710280373831782</v>
      </c>
      <c r="B23" s="44">
        <v>249</v>
      </c>
      <c r="C23" s="37">
        <f>[1]!APNConductivity(A23,$G$4,$G$5,$G$6,$G$7,$G$8)</f>
        <v>248.03984100904401</v>
      </c>
      <c r="D23" s="38">
        <f t="shared" si="0"/>
        <v>0.96015899095598911</v>
      </c>
      <c r="E23" s="38">
        <f t="shared" si="1"/>
        <v>0.92190528791362314</v>
      </c>
      <c r="F23" s="43"/>
      <c r="G23" s="43"/>
      <c r="H23" s="40"/>
      <c r="I23" s="40"/>
      <c r="J23" s="40"/>
      <c r="K23" s="40"/>
      <c r="L23" s="40"/>
      <c r="M23" s="40"/>
      <c r="N23" s="40"/>
      <c r="O23" s="40"/>
      <c r="P23" s="40"/>
    </row>
    <row r="24" spans="1:16" x14ac:dyDescent="0.25">
      <c r="A24" s="45">
        <v>3.7037037037037037</v>
      </c>
      <c r="B24" s="44">
        <v>275</v>
      </c>
      <c r="C24" s="37">
        <f>[1]!APNConductivity(A24,$G$4,$G$5,$G$6,$G$7,$G$8)</f>
        <v>279.42280155224068</v>
      </c>
      <c r="D24" s="38">
        <f t="shared" si="0"/>
        <v>-4.4228015522406849</v>
      </c>
      <c r="E24" s="38">
        <f t="shared" si="1"/>
        <v>19.561173570502611</v>
      </c>
      <c r="F24" s="43"/>
      <c r="G24" s="43"/>
      <c r="H24" s="40"/>
      <c r="I24" s="40"/>
      <c r="J24" s="40"/>
      <c r="K24" s="40"/>
      <c r="L24" s="40"/>
      <c r="M24" s="40"/>
      <c r="N24" s="40"/>
      <c r="O24" s="40"/>
      <c r="P24" s="40"/>
    </row>
    <row r="25" spans="1:16" x14ac:dyDescent="0.25">
      <c r="A25" s="45">
        <v>4.2124542124542117</v>
      </c>
      <c r="B25" s="44">
        <v>312</v>
      </c>
      <c r="C25" s="37">
        <f>[1]!APNConductivity(A25,$G$4,$G$5,$G$6,$G$7,$G$8)</f>
        <v>316.32304073117592</v>
      </c>
      <c r="D25" s="38">
        <f t="shared" si="0"/>
        <v>-4.3230407311759222</v>
      </c>
      <c r="E25" s="38">
        <f t="shared" si="1"/>
        <v>18.688681163406052</v>
      </c>
      <c r="F25" s="43"/>
      <c r="G25" s="43"/>
      <c r="H25" s="40"/>
      <c r="I25" s="40"/>
      <c r="J25" s="40"/>
      <c r="K25" s="40"/>
      <c r="L25" s="40"/>
      <c r="M25" s="40"/>
      <c r="N25" s="40"/>
      <c r="O25" s="40"/>
      <c r="P25" s="40"/>
    </row>
    <row r="26" spans="1:16" x14ac:dyDescent="0.25">
      <c r="A26" s="45">
        <v>4.5454545454545459</v>
      </c>
      <c r="B26" s="44">
        <v>343</v>
      </c>
      <c r="C26" s="37">
        <f>[1]!APNConductivity(A26,$G$4,$G$5,$G$6,$G$7,$G$8)</f>
        <v>340.47425935270883</v>
      </c>
      <c r="D26" s="38">
        <f t="shared" si="0"/>
        <v>2.5257406472911725</v>
      </c>
      <c r="E26" s="38">
        <f t="shared" si="1"/>
        <v>6.3793658173788312</v>
      </c>
      <c r="F26" s="43"/>
      <c r="G26" s="43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25">
      <c r="A27" s="45">
        <v>4.954954954954955</v>
      </c>
      <c r="B27" s="44">
        <v>376</v>
      </c>
      <c r="C27" s="37">
        <f>[1]!APNConductivity(A27,$G$4,$G$5,$G$6,$G$7,$G$8)</f>
        <v>370.16642461585559</v>
      </c>
      <c r="D27" s="38">
        <f t="shared" si="0"/>
        <v>5.8335753841444102</v>
      </c>
      <c r="E27" s="38">
        <f t="shared" si="1"/>
        <v>34.030601762495607</v>
      </c>
      <c r="F27" s="43"/>
      <c r="G27" s="43"/>
      <c r="H27" s="40"/>
      <c r="I27" s="40"/>
      <c r="J27" s="40"/>
      <c r="K27" s="40"/>
      <c r="L27" s="40"/>
      <c r="M27" s="40"/>
      <c r="N27" s="40"/>
      <c r="O27" s="40"/>
      <c r="P27" s="40"/>
    </row>
    <row r="28" spans="1:16" x14ac:dyDescent="0.25">
      <c r="A28" s="45">
        <v>5.3571428571428568</v>
      </c>
      <c r="B28" s="44">
        <v>394</v>
      </c>
      <c r="C28" s="37">
        <f>[1]!APNConductivity(A28,$G$4,$G$5,$G$6,$G$7,$G$8)</f>
        <v>399.30268215171992</v>
      </c>
      <c r="D28" s="38">
        <f t="shared" si="0"/>
        <v>-5.302682151719921</v>
      </c>
      <c r="E28" s="38">
        <f t="shared" si="1"/>
        <v>28.118438002169011</v>
      </c>
      <c r="F28" s="43"/>
      <c r="G28" s="43"/>
      <c r="H28" s="40"/>
      <c r="I28" s="40"/>
      <c r="J28" s="40"/>
      <c r="K28" s="40"/>
      <c r="L28" s="40"/>
      <c r="M28" s="40"/>
      <c r="N28" s="40"/>
      <c r="O28" s="40"/>
      <c r="P28" s="40"/>
    </row>
    <row r="29" spans="1:16" x14ac:dyDescent="0.25">
      <c r="A29" s="45">
        <v>5.7522123893805306</v>
      </c>
      <c r="B29" s="44">
        <v>428</v>
      </c>
      <c r="C29" s="37">
        <f>[1]!APNConductivity(A29,$G$4,$G$5,$G$6,$G$7,$G$8)</f>
        <v>427.84976279806114</v>
      </c>
      <c r="D29" s="38">
        <f t="shared" si="0"/>
        <v>0.15023720193886447</v>
      </c>
      <c r="E29" s="38">
        <f t="shared" si="1"/>
        <v>2.2571216846419145E-2</v>
      </c>
      <c r="F29" s="43"/>
      <c r="G29" s="43"/>
      <c r="H29" s="40"/>
      <c r="I29" s="40"/>
      <c r="J29" s="40"/>
      <c r="K29" s="40"/>
      <c r="L29" s="40"/>
      <c r="M29" s="40"/>
      <c r="N29" s="40"/>
      <c r="O29" s="40"/>
      <c r="P29" s="40"/>
    </row>
    <row r="30" spans="1:16" x14ac:dyDescent="0.25">
      <c r="A30" s="45">
        <v>6.1403508771929829</v>
      </c>
      <c r="B30" s="44">
        <v>452</v>
      </c>
      <c r="C30" s="37">
        <f>[1]!APNConductivity(A30,$G$4,$G$5,$G$6,$G$7,$G$8)</f>
        <v>455.716492349031</v>
      </c>
      <c r="D30" s="38">
        <f t="shared" si="0"/>
        <v>-3.7164923490310002</v>
      </c>
      <c r="E30" s="38">
        <f t="shared" si="1"/>
        <v>13.812315380405963</v>
      </c>
      <c r="F30" s="43"/>
      <c r="G30" s="43"/>
      <c r="H30" s="40"/>
      <c r="I30" s="40"/>
      <c r="J30" s="40"/>
      <c r="K30" s="40"/>
      <c r="L30" s="40"/>
      <c r="M30" s="40"/>
      <c r="N30" s="40"/>
      <c r="O30" s="40"/>
      <c r="P30" s="40"/>
    </row>
    <row r="31" spans="1:16" x14ac:dyDescent="0.25">
      <c r="A31" s="45">
        <v>6.5217391304347823</v>
      </c>
      <c r="B31" s="44">
        <v>482</v>
      </c>
      <c r="C31" s="37">
        <f>[1]!APNConductivity(A31,$G$4,$G$5,$G$6,$G$7,$G$8)</f>
        <v>482.72126683657734</v>
      </c>
      <c r="D31" s="38">
        <f t="shared" si="0"/>
        <v>-0.72126683657734247</v>
      </c>
      <c r="E31" s="38">
        <f t="shared" si="1"/>
        <v>0.52022584954628681</v>
      </c>
      <c r="F31" s="43"/>
      <c r="G31" s="43"/>
      <c r="H31" s="40"/>
      <c r="I31" s="40"/>
      <c r="J31" s="40"/>
      <c r="K31" s="40"/>
      <c r="L31" s="40"/>
      <c r="M31" s="40"/>
      <c r="N31" s="40"/>
      <c r="O31" s="40"/>
      <c r="P31" s="40"/>
    </row>
    <row r="32" spans="1:16" x14ac:dyDescent="0.25">
      <c r="A32" s="45">
        <v>6.8965517241379306</v>
      </c>
      <c r="B32" s="44">
        <v>507</v>
      </c>
      <c r="C32" s="37">
        <f>[1]!APNConductivity(A32,$G$4,$G$5,$G$6,$G$7,$G$8)</f>
        <v>508.57332740392093</v>
      </c>
      <c r="D32" s="38">
        <f t="shared" si="0"/>
        <v>-1.5733274039209277</v>
      </c>
      <c r="E32" s="38">
        <f t="shared" si="1"/>
        <v>2.4753591199285663</v>
      </c>
      <c r="F32" s="43"/>
      <c r="G32" s="43"/>
      <c r="H32" s="40"/>
      <c r="I32" s="40"/>
      <c r="J32" s="40"/>
      <c r="K32" s="40"/>
      <c r="L32" s="40"/>
      <c r="M32" s="40"/>
      <c r="N32" s="40"/>
      <c r="O32" s="40"/>
      <c r="P32" s="40"/>
    </row>
    <row r="33" spans="1:16" x14ac:dyDescent="0.25">
      <c r="A33" s="45">
        <v>7.2649572649572649</v>
      </c>
      <c r="B33" s="44">
        <v>533</v>
      </c>
      <c r="C33" s="37">
        <f>[1]!APNConductivity(A33,$G$4,$G$5,$G$6,$G$7,$G$8)</f>
        <v>532.89201753599536</v>
      </c>
      <c r="D33" s="38">
        <f t="shared" si="0"/>
        <v>0.1079824640046354</v>
      </c>
      <c r="E33" s="38">
        <f t="shared" si="1"/>
        <v>1.1660212532512381E-2</v>
      </c>
      <c r="F33" s="43"/>
      <c r="G33" s="43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25">
      <c r="A34" s="45">
        <v>7.6271186440677967</v>
      </c>
      <c r="B34" s="44">
        <v>555</v>
      </c>
      <c r="C34" s="37">
        <f>[1]!APNConductivity(A34,$G$4,$G$5,$G$6,$G$7,$G$8)</f>
        <v>555.27645325489152</v>
      </c>
      <c r="D34" s="38">
        <f t="shared" si="0"/>
        <v>-0.27645325489152128</v>
      </c>
      <c r="E34" s="38">
        <f t="shared" si="1"/>
        <v>7.6426402140116437E-2</v>
      </c>
      <c r="F34" s="43"/>
      <c r="G34" s="43"/>
      <c r="H34" s="40"/>
      <c r="I34" s="40"/>
      <c r="J34" s="40"/>
      <c r="K34" s="40"/>
      <c r="L34" s="40"/>
      <c r="M34" s="40"/>
      <c r="N34" s="40"/>
      <c r="O34" s="40"/>
      <c r="P34" s="40"/>
    </row>
    <row r="35" spans="1:16" x14ac:dyDescent="0.25">
      <c r="A35" s="45">
        <v>7.9831932773109244</v>
      </c>
      <c r="B35" s="44">
        <v>576</v>
      </c>
      <c r="C35" s="37">
        <f>[1]!APNConductivity(A35,$G$4,$G$5,$G$6,$G$7,$G$8)</f>
        <v>575.40969600548294</v>
      </c>
      <c r="D35" s="38">
        <f t="shared" si="0"/>
        <v>0.59030399451705762</v>
      </c>
      <c r="E35" s="38">
        <f t="shared" si="1"/>
        <v>0.34845880594279438</v>
      </c>
      <c r="F35" s="43"/>
      <c r="G35" s="43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25">
      <c r="A36" s="45">
        <v>8.1239530988274691</v>
      </c>
      <c r="B36" s="44">
        <v>582</v>
      </c>
      <c r="C36" s="37">
        <f>[1]!APNConductivity(A36,$G$4,$G$5,$G$6,$G$7,$G$8)</f>
        <v>582.79456640505941</v>
      </c>
      <c r="D36" s="38">
        <f t="shared" si="0"/>
        <v>-0.79456640505941323</v>
      </c>
      <c r="E36" s="38">
        <f t="shared" si="1"/>
        <v>0.63133577204903957</v>
      </c>
      <c r="F36" s="43"/>
      <c r="G36" s="43"/>
      <c r="H36" s="40"/>
      <c r="I36" s="40"/>
      <c r="J36" s="40"/>
      <c r="K36" s="40"/>
      <c r="L36" s="40"/>
      <c r="M36" s="40"/>
      <c r="N36" s="40"/>
      <c r="O36" s="40"/>
      <c r="P36" s="40"/>
    </row>
    <row r="37" spans="1:16" x14ac:dyDescent="0.25">
      <c r="A37" s="45">
        <v>8.2637729549248746</v>
      </c>
      <c r="B37" s="44">
        <v>589</v>
      </c>
      <c r="C37" s="37">
        <f>[1]!APNConductivity(A37,$G$4,$G$5,$G$6,$G$7,$G$8)</f>
        <v>589.79610295633256</v>
      </c>
      <c r="D37" s="38">
        <f t="shared" si="0"/>
        <v>-0.79610295633256101</v>
      </c>
      <c r="E37" s="38">
        <f t="shared" si="1"/>
        <v>0.63377991708144354</v>
      </c>
      <c r="F37" s="43"/>
      <c r="G37" s="43"/>
      <c r="H37" s="40"/>
      <c r="I37" s="40"/>
      <c r="J37" s="40"/>
      <c r="K37" s="40"/>
      <c r="L37" s="40"/>
      <c r="M37" s="40"/>
      <c r="N37" s="40"/>
      <c r="O37" s="40"/>
      <c r="P37" s="40"/>
    </row>
    <row r="38" spans="1:16" x14ac:dyDescent="0.25">
      <c r="A38" s="45">
        <v>8.3333333333333321</v>
      </c>
      <c r="B38" s="44">
        <v>593</v>
      </c>
      <c r="C38" s="37">
        <f>[1]!APNConductivity(A38,$G$4,$G$5,$G$6,$G$7,$G$8)</f>
        <v>593.15516788642174</v>
      </c>
      <c r="D38" s="38">
        <f t="shared" ref="D38:D69" si="2">B38-C38</f>
        <v>-0.15516788642173651</v>
      </c>
      <c r="E38" s="38">
        <f t="shared" si="1"/>
        <v>2.4077072976588922E-2</v>
      </c>
      <c r="F38" s="43"/>
      <c r="G38" s="43"/>
      <c r="H38" s="40"/>
      <c r="I38" s="40"/>
      <c r="J38" s="40"/>
      <c r="K38" s="40"/>
      <c r="L38" s="40"/>
      <c r="M38" s="40"/>
      <c r="N38" s="40"/>
      <c r="O38" s="40"/>
      <c r="P38" s="40"/>
    </row>
    <row r="39" spans="1:16" x14ac:dyDescent="0.25">
      <c r="A39" s="45">
        <v>8.471760797342192</v>
      </c>
      <c r="B39" s="44">
        <v>601</v>
      </c>
      <c r="C39" s="37">
        <f>[1]!APNConductivity(A39,$G$4,$G$5,$G$6,$G$7,$G$8)</f>
        <v>599.59707774667152</v>
      </c>
      <c r="D39" s="38">
        <f t="shared" si="2"/>
        <v>1.4029222533284837</v>
      </c>
      <c r="E39" s="38">
        <f t="shared" si="1"/>
        <v>1.9681908488842703</v>
      </c>
      <c r="F39" s="43"/>
      <c r="G39" s="43"/>
      <c r="H39" s="40"/>
      <c r="I39" s="40"/>
      <c r="J39" s="40"/>
      <c r="K39" s="40"/>
      <c r="L39" s="40"/>
      <c r="M39" s="40"/>
      <c r="N39" s="40"/>
      <c r="O39" s="40"/>
      <c r="P39" s="40"/>
    </row>
    <row r="40" spans="1:16" x14ac:dyDescent="0.25">
      <c r="A40" s="45">
        <v>8.6092715231788066</v>
      </c>
      <c r="B40" s="44">
        <v>605</v>
      </c>
      <c r="C40" s="37">
        <f>[1]!APNConductivity(A40,$G$4,$G$5,$G$6,$G$7,$G$8)</f>
        <v>605.68399963012951</v>
      </c>
      <c r="D40" s="38">
        <f t="shared" si="2"/>
        <v>-0.68399963012950593</v>
      </c>
      <c r="E40" s="38">
        <f t="shared" si="1"/>
        <v>0.46785549401730092</v>
      </c>
      <c r="F40" s="43"/>
      <c r="G40" s="43"/>
      <c r="H40" s="40"/>
      <c r="I40" s="40"/>
      <c r="J40" s="40"/>
      <c r="K40" s="40"/>
      <c r="L40" s="40"/>
      <c r="M40" s="40"/>
      <c r="N40" s="40"/>
      <c r="O40" s="40"/>
      <c r="P40" s="40"/>
    </row>
    <row r="41" spans="1:16" x14ac:dyDescent="0.25">
      <c r="A41" s="45">
        <v>8.6776859504132187</v>
      </c>
      <c r="B41" s="44">
        <v>609</v>
      </c>
      <c r="C41" s="37">
        <f>[1]!APNConductivity(A41,$G$4,$G$5,$G$6,$G$7,$G$8)</f>
        <v>608.60037827256929</v>
      </c>
      <c r="D41" s="38">
        <f t="shared" si="2"/>
        <v>0.39962172743071278</v>
      </c>
      <c r="E41" s="38">
        <f t="shared" si="1"/>
        <v>0.15969752503470691</v>
      </c>
      <c r="F41" s="43"/>
      <c r="G41" s="43"/>
      <c r="H41" s="40"/>
      <c r="I41" s="40"/>
      <c r="J41" s="40"/>
      <c r="K41" s="40"/>
      <c r="L41" s="40"/>
      <c r="M41" s="40"/>
      <c r="N41" s="40"/>
      <c r="O41" s="40"/>
      <c r="P41" s="40"/>
    </row>
    <row r="42" spans="1:16" x14ac:dyDescent="0.25">
      <c r="A42" s="45">
        <v>8.8138385502471142</v>
      </c>
      <c r="B42" s="44">
        <v>616</v>
      </c>
      <c r="C42" s="37">
        <f>[1]!APNConductivity(A42,$G$4,$G$5,$G$6,$G$7,$G$8)</f>
        <v>614.19308370728436</v>
      </c>
      <c r="D42" s="38">
        <f t="shared" si="2"/>
        <v>1.8069162927156412</v>
      </c>
      <c r="E42" s="38">
        <f t="shared" si="1"/>
        <v>3.264946488881237</v>
      </c>
      <c r="F42" s="43"/>
      <c r="G42" s="43"/>
      <c r="H42" s="40"/>
      <c r="I42" s="40"/>
      <c r="J42" s="40"/>
      <c r="K42" s="40"/>
      <c r="L42" s="40"/>
      <c r="M42" s="40"/>
      <c r="N42" s="40"/>
      <c r="O42" s="40"/>
      <c r="P42" s="40"/>
    </row>
    <row r="43" spans="1:16" x14ac:dyDescent="0.25">
      <c r="A43" s="45">
        <v>9.0163934426229471</v>
      </c>
      <c r="B43" s="44">
        <v>623</v>
      </c>
      <c r="C43" s="37">
        <f>[1]!APNConductivity(A43,$G$4,$G$5,$G$6,$G$7,$G$8)</f>
        <v>622.02940031950698</v>
      </c>
      <c r="D43" s="38">
        <f t="shared" si="2"/>
        <v>0.9705996804930237</v>
      </c>
      <c r="E43" s="38">
        <f t="shared" si="1"/>
        <v>0.94206373977315971</v>
      </c>
      <c r="F43" s="43"/>
      <c r="G43" s="43"/>
      <c r="H43" s="40"/>
      <c r="I43" s="40"/>
      <c r="J43" s="40"/>
      <c r="K43" s="40"/>
      <c r="L43" s="40"/>
      <c r="M43" s="40"/>
      <c r="N43" s="40"/>
      <c r="O43" s="40"/>
      <c r="P43" s="40"/>
    </row>
    <row r="44" spans="1:16" x14ac:dyDescent="0.25">
      <c r="A44" s="45">
        <v>9.3495934959349558</v>
      </c>
      <c r="B44" s="44">
        <v>633</v>
      </c>
      <c r="C44" s="37">
        <f>[1]!APNConductivity(A44,$G$4,$G$5,$G$6,$G$7,$G$8)</f>
        <v>633.84188450375552</v>
      </c>
      <c r="D44" s="38">
        <f t="shared" si="2"/>
        <v>-0.84188450375552293</v>
      </c>
      <c r="E44" s="38">
        <f t="shared" si="1"/>
        <v>0.70876951766368312</v>
      </c>
      <c r="F44" s="43"/>
      <c r="G44" s="43"/>
      <c r="H44" s="41" t="s">
        <v>22</v>
      </c>
      <c r="I44" s="40"/>
      <c r="J44" s="40"/>
      <c r="K44" s="40"/>
      <c r="L44" s="40"/>
      <c r="M44" s="40"/>
      <c r="N44" s="40"/>
      <c r="O44" s="40"/>
      <c r="P44" s="40"/>
    </row>
    <row r="45" spans="1:16" x14ac:dyDescent="0.25">
      <c r="A45" s="45">
        <v>9.7423510466988699</v>
      </c>
      <c r="B45" s="44">
        <v>646</v>
      </c>
      <c r="C45" s="37">
        <f>[1]!APNConductivity(A45,$G$4,$G$5,$G$6,$G$7,$G$8)</f>
        <v>646.4712281497915</v>
      </c>
      <c r="D45" s="38">
        <f t="shared" si="2"/>
        <v>-0.47122814979150007</v>
      </c>
      <c r="E45" s="38">
        <f t="shared" si="1"/>
        <v>0.22205596915592044</v>
      </c>
      <c r="F45" s="43"/>
      <c r="G45" s="43"/>
      <c r="H45" s="40"/>
      <c r="I45" s="40"/>
      <c r="J45" s="40"/>
      <c r="K45" s="40"/>
      <c r="L45" s="40"/>
      <c r="M45" s="40"/>
      <c r="N45" s="40"/>
      <c r="O45" s="40"/>
      <c r="P45" s="40"/>
    </row>
    <row r="46" spans="1:16" x14ac:dyDescent="0.25">
      <c r="A46" s="45">
        <v>10.063897763578272</v>
      </c>
      <c r="B46" s="44">
        <v>656</v>
      </c>
      <c r="C46" s="37">
        <f>[1]!APNConductivity(A46,$G$4,$G$5,$G$6,$G$7,$G$8)</f>
        <v>656.12817267342746</v>
      </c>
      <c r="D46" s="38">
        <f t="shared" si="2"/>
        <v>-0.12817267342745708</v>
      </c>
      <c r="E46" s="38">
        <f t="shared" si="1"/>
        <v>1.6428234213541563E-2</v>
      </c>
      <c r="F46" s="43"/>
      <c r="G46" s="43"/>
      <c r="H46" s="40"/>
      <c r="I46" s="40"/>
      <c r="J46" s="40"/>
      <c r="K46" s="40"/>
      <c r="L46" s="40"/>
      <c r="M46" s="40"/>
      <c r="N46" s="40"/>
      <c r="O46" s="40"/>
      <c r="P46" s="40"/>
    </row>
    <row r="47" spans="1:16" x14ac:dyDescent="0.25">
      <c r="A47" s="45">
        <v>10.317460317460315</v>
      </c>
      <c r="B47" s="44">
        <v>664</v>
      </c>
      <c r="C47" s="37">
        <f>[1]!APNConductivity(A47,$G$4,$G$5,$G$6,$G$7,$G$8)</f>
        <v>663.47934446101112</v>
      </c>
      <c r="D47" s="38">
        <f t="shared" si="2"/>
        <v>0.52065553898887629</v>
      </c>
      <c r="E47" s="38">
        <f t="shared" si="1"/>
        <v>0.2710821902797973</v>
      </c>
      <c r="F47" s="43"/>
      <c r="G47" s="43"/>
      <c r="H47" s="40"/>
      <c r="I47" s="40"/>
      <c r="J47" s="40"/>
      <c r="K47" s="40"/>
      <c r="L47" s="40"/>
      <c r="M47" s="40"/>
      <c r="N47" s="40"/>
      <c r="O47" s="40"/>
      <c r="P47" s="40"/>
    </row>
    <row r="48" spans="1:16" x14ac:dyDescent="0.25">
      <c r="A48" s="45">
        <v>10.629921259842517</v>
      </c>
      <c r="B48" s="44">
        <v>673</v>
      </c>
      <c r="C48" s="37">
        <f>[1]!APNConductivity(A48,$G$4,$G$5,$G$6,$G$7,$G$8)</f>
        <v>672.35042083779342</v>
      </c>
      <c r="D48" s="38">
        <f t="shared" si="2"/>
        <v>0.64957916220657808</v>
      </c>
      <c r="E48" s="38">
        <f t="shared" si="1"/>
        <v>0.42195308797299985</v>
      </c>
      <c r="F48" s="43"/>
      <c r="G48" s="43"/>
      <c r="H48" s="40"/>
      <c r="I48" s="40"/>
      <c r="J48" s="40"/>
      <c r="K48" s="40"/>
      <c r="L48" s="40"/>
      <c r="M48" s="40"/>
      <c r="N48" s="40"/>
      <c r="O48" s="40"/>
      <c r="P48" s="40"/>
    </row>
    <row r="49" spans="1:16" x14ac:dyDescent="0.25">
      <c r="A49" s="45">
        <v>10.937499999999996</v>
      </c>
      <c r="B49" s="44">
        <v>683</v>
      </c>
      <c r="C49" s="37">
        <f>[1]!APNConductivity(A49,$G$4,$G$5,$G$6,$G$7,$G$8)</f>
        <v>680.97155056962481</v>
      </c>
      <c r="D49" s="38">
        <f t="shared" si="2"/>
        <v>2.0284494303751899</v>
      </c>
      <c r="E49" s="38">
        <f t="shared" si="1"/>
        <v>4.1146070915894324</v>
      </c>
      <c r="F49" s="43"/>
      <c r="G49" s="43"/>
      <c r="H49" s="40"/>
      <c r="I49" s="40"/>
      <c r="J49" s="40"/>
      <c r="K49" s="40"/>
      <c r="L49" s="40"/>
      <c r="M49" s="40"/>
      <c r="N49" s="40"/>
      <c r="O49" s="40"/>
      <c r="P49" s="40"/>
    </row>
    <row r="50" spans="1:16" x14ac:dyDescent="0.25">
      <c r="A50" s="45">
        <v>11.240310077519377</v>
      </c>
      <c r="B50" s="44">
        <v>691</v>
      </c>
      <c r="C50" s="37">
        <f>[1]!APNConductivity(A50,$G$4,$G$5,$G$6,$G$7,$G$8)</f>
        <v>689.40646174962671</v>
      </c>
      <c r="D50" s="38">
        <f t="shared" si="2"/>
        <v>1.5935382503732853</v>
      </c>
      <c r="E50" s="38">
        <f t="shared" si="1"/>
        <v>2.5393641554027515</v>
      </c>
      <c r="F50" s="43"/>
      <c r="G50" s="43"/>
      <c r="H50" s="40"/>
      <c r="I50" s="40"/>
      <c r="J50" s="40"/>
      <c r="K50" s="40"/>
      <c r="L50" s="40"/>
      <c r="M50" s="40"/>
      <c r="N50" s="40"/>
      <c r="O50" s="40"/>
      <c r="P50" s="40"/>
    </row>
    <row r="51" spans="1:16" x14ac:dyDescent="0.25">
      <c r="A51" s="45">
        <v>11.538461538461535</v>
      </c>
      <c r="B51" s="44">
        <v>698</v>
      </c>
      <c r="C51" s="37">
        <f>[1]!APNConductivity(A51,$G$4,$G$5,$G$6,$G$7,$G$8)</f>
        <v>697.68852966239501</v>
      </c>
      <c r="D51" s="38">
        <f t="shared" si="2"/>
        <v>0.31147033760498744</v>
      </c>
      <c r="E51" s="38">
        <f t="shared" si="1"/>
        <v>9.7013771207764846E-2</v>
      </c>
      <c r="F51" s="43"/>
      <c r="G51" s="43"/>
      <c r="H51" s="40"/>
      <c r="I51" s="40"/>
      <c r="J51" s="40"/>
      <c r="K51" s="40"/>
      <c r="L51" s="40"/>
      <c r="M51" s="40"/>
      <c r="N51" s="40"/>
      <c r="O51" s="40"/>
      <c r="P51" s="40"/>
    </row>
    <row r="52" spans="1:16" x14ac:dyDescent="0.25">
      <c r="A52" s="45">
        <v>12.121212121212118</v>
      </c>
      <c r="B52" s="44">
        <v>715</v>
      </c>
      <c r="C52" s="37">
        <f>[1]!APNConductivity(A52,$G$4,$G$5,$G$6,$G$7,$G$8)</f>
        <v>713.85381377673957</v>
      </c>
      <c r="D52" s="38">
        <f t="shared" si="2"/>
        <v>1.146186223260429</v>
      </c>
      <c r="E52" s="38">
        <f t="shared" si="1"/>
        <v>1.3137428583920059</v>
      </c>
      <c r="F52" s="43"/>
      <c r="G52" s="43"/>
      <c r="H52" s="40"/>
      <c r="I52" s="40"/>
      <c r="J52" s="40"/>
      <c r="K52" s="40"/>
      <c r="L52" s="40"/>
      <c r="M52" s="40"/>
      <c r="N52" s="40"/>
      <c r="O52" s="40"/>
      <c r="P52" s="40"/>
    </row>
    <row r="53" spans="1:16" x14ac:dyDescent="0.25">
      <c r="A53" s="45">
        <v>12.742175856929954</v>
      </c>
      <c r="B53" s="44">
        <v>733</v>
      </c>
      <c r="C53" s="37">
        <f>[1]!APNConductivity(A53,$G$4,$G$5,$G$6,$G$7,$G$8)</f>
        <v>731.07179026358517</v>
      </c>
      <c r="D53" s="38">
        <f t="shared" si="2"/>
        <v>1.9282097364148285</v>
      </c>
      <c r="E53" s="38">
        <f t="shared" si="1"/>
        <v>3.7179927876049423</v>
      </c>
      <c r="F53" s="43"/>
      <c r="G53" s="43"/>
      <c r="H53" s="40"/>
      <c r="I53" s="40"/>
      <c r="J53" s="40"/>
      <c r="K53" s="40"/>
      <c r="L53" s="40"/>
      <c r="M53" s="40"/>
      <c r="N53" s="40"/>
      <c r="O53" s="40"/>
      <c r="P53" s="40"/>
    </row>
    <row r="54" spans="1:16" x14ac:dyDescent="0.25">
      <c r="A54" s="45">
        <v>13.235294117647056</v>
      </c>
      <c r="B54" s="44">
        <v>744</v>
      </c>
      <c r="C54" s="37">
        <f>[1]!APNConductivity(A54,$G$4,$G$5,$G$6,$G$7,$G$8)</f>
        <v>744.74424668332585</v>
      </c>
      <c r="D54" s="38">
        <f t="shared" si="2"/>
        <v>-0.74424668332585497</v>
      </c>
      <c r="E54" s="38">
        <f t="shared" si="1"/>
        <v>0.55390312564153543</v>
      </c>
      <c r="F54" s="43"/>
      <c r="G54" s="43"/>
      <c r="H54" s="40"/>
      <c r="I54" s="40"/>
      <c r="J54" s="40"/>
      <c r="K54" s="40"/>
      <c r="L54" s="40"/>
      <c r="M54" s="40"/>
      <c r="N54" s="40"/>
      <c r="O54" s="40"/>
      <c r="P54" s="40"/>
    </row>
    <row r="55" spans="1:16" x14ac:dyDescent="0.25">
      <c r="A55" s="45">
        <v>13.768115942028983</v>
      </c>
      <c r="B55" s="44">
        <v>760</v>
      </c>
      <c r="C55" s="37">
        <f>[1]!APNConductivity(A55,$G$4,$G$5,$G$6,$G$7,$G$8)</f>
        <v>759.51748658394024</v>
      </c>
      <c r="D55" s="38">
        <f t="shared" si="2"/>
        <v>0.48251341605975995</v>
      </c>
      <c r="E55" s="38">
        <f t="shared" si="1"/>
        <v>0.23281919667765902</v>
      </c>
      <c r="F55" s="43"/>
      <c r="G55" s="43"/>
      <c r="H55" s="40"/>
      <c r="I55" s="40"/>
      <c r="J55" s="40"/>
      <c r="K55" s="40"/>
      <c r="L55" s="40"/>
      <c r="M55" s="40"/>
      <c r="N55" s="40"/>
      <c r="O55" s="40"/>
      <c r="P55" s="40"/>
    </row>
    <row r="56" spans="1:16" x14ac:dyDescent="0.25">
      <c r="A56" s="45">
        <v>14.285714285714283</v>
      </c>
      <c r="B56" s="44">
        <v>774</v>
      </c>
      <c r="C56" s="37">
        <f>[1]!APNConductivity(A56,$G$4,$G$5,$G$6,$G$7,$G$8)</f>
        <v>773.86862863804652</v>
      </c>
      <c r="D56" s="38">
        <f t="shared" si="2"/>
        <v>0.13137136195348376</v>
      </c>
      <c r="E56" s="38">
        <f t="shared" si="1"/>
        <v>1.7258434741513239E-2</v>
      </c>
      <c r="F56" s="43"/>
      <c r="G56" s="43"/>
      <c r="H56" s="40"/>
      <c r="I56" s="40"/>
      <c r="J56" s="40"/>
      <c r="K56" s="40"/>
      <c r="L56" s="40"/>
      <c r="M56" s="40"/>
      <c r="N56" s="40"/>
      <c r="O56" s="40"/>
      <c r="P56" s="40"/>
    </row>
    <row r="57" spans="1:16" x14ac:dyDescent="0.25">
      <c r="A57" s="45">
        <v>14.788732394366194</v>
      </c>
      <c r="B57" s="44">
        <v>788</v>
      </c>
      <c r="C57" s="37">
        <f>[1]!APNConductivity(A57,$G$4,$G$5,$G$6,$G$7,$G$8)</f>
        <v>787.81551284210911</v>
      </c>
      <c r="D57" s="38">
        <f t="shared" si="2"/>
        <v>0.1844871578908851</v>
      </c>
      <c r="E57" s="38">
        <f t="shared" si="1"/>
        <v>3.4035511426656367E-2</v>
      </c>
      <c r="F57" s="43"/>
      <c r="G57" s="43"/>
      <c r="H57" s="40"/>
      <c r="I57" s="40"/>
      <c r="J57" s="40"/>
      <c r="K57" s="40"/>
      <c r="L57" s="40"/>
      <c r="M57" s="40"/>
      <c r="N57" s="40"/>
      <c r="O57" s="40"/>
      <c r="P57" s="40"/>
    </row>
    <row r="58" spans="1:16" x14ac:dyDescent="0.25">
      <c r="A58" s="45">
        <v>15.277777777777775</v>
      </c>
      <c r="B58" s="44">
        <v>801</v>
      </c>
      <c r="C58" s="37">
        <f>[1]!APNConductivity(A58,$G$4,$G$5,$G$6,$G$7,$G$8)</f>
        <v>801.37498357909863</v>
      </c>
      <c r="D58" s="38">
        <f t="shared" si="2"/>
        <v>-0.37498357909862534</v>
      </c>
      <c r="E58" s="38">
        <f t="shared" si="1"/>
        <v>0.14061268459361501</v>
      </c>
      <c r="F58" s="43"/>
      <c r="G58" s="43"/>
      <c r="H58" s="40"/>
      <c r="I58" s="40"/>
      <c r="J58" s="40"/>
      <c r="K58" s="40"/>
      <c r="L58" s="40"/>
      <c r="M58" s="40"/>
      <c r="N58" s="40"/>
      <c r="O58" s="40"/>
      <c r="P58" s="40"/>
    </row>
    <row r="59" spans="1:16" x14ac:dyDescent="0.25">
      <c r="A59" s="45">
        <v>15.753424657534243</v>
      </c>
      <c r="B59" s="44">
        <v>814</v>
      </c>
      <c r="C59" s="37">
        <f>[1]!APNConductivity(A59,$G$4,$G$5,$G$6,$G$7,$G$8)</f>
        <v>814.56296196638959</v>
      </c>
      <c r="D59" s="38">
        <f t="shared" si="2"/>
        <v>-0.56296196638959373</v>
      </c>
      <c r="E59" s="38">
        <f t="shared" si="1"/>
        <v>0.31692617560123804</v>
      </c>
      <c r="F59" s="43"/>
      <c r="G59" s="43"/>
      <c r="H59" s="40"/>
      <c r="I59" s="40"/>
      <c r="J59" s="40"/>
      <c r="K59" s="40"/>
      <c r="L59" s="40"/>
      <c r="M59" s="40"/>
      <c r="N59" s="40"/>
      <c r="O59" s="40"/>
      <c r="P59" s="40"/>
    </row>
    <row r="60" spans="1:16" x14ac:dyDescent="0.25">
      <c r="A60" s="45">
        <v>16.216216216216214</v>
      </c>
      <c r="B60" s="44">
        <v>826</v>
      </c>
      <c r="C60" s="37">
        <f>[1]!APNConductivity(A60,$G$4,$G$5,$G$6,$G$7,$G$8)</f>
        <v>827.3945085053482</v>
      </c>
      <c r="D60" s="38">
        <f t="shared" si="2"/>
        <v>-1.3945085053481989</v>
      </c>
      <c r="E60" s="38">
        <f t="shared" si="1"/>
        <v>1.9446539714884676</v>
      </c>
      <c r="F60" s="43"/>
      <c r="G60" s="43"/>
      <c r="H60" s="40"/>
      <c r="I60" s="40"/>
      <c r="J60" s="40"/>
      <c r="K60" s="40"/>
      <c r="L60" s="40"/>
      <c r="M60" s="40"/>
      <c r="N60" s="40"/>
      <c r="O60" s="40"/>
      <c r="P60" s="40"/>
    </row>
    <row r="61" spans="1:16" x14ac:dyDescent="0.25">
      <c r="A61" s="45">
        <v>16.666666666666664</v>
      </c>
      <c r="B61" s="44">
        <v>837</v>
      </c>
      <c r="C61" s="37">
        <f>[1]!APNConductivity(A61,$G$4,$G$5,$G$6,$G$7,$G$8)</f>
        <v>839.88388046993362</v>
      </c>
      <c r="D61" s="38">
        <f t="shared" si="2"/>
        <v>-2.8838804699336151</v>
      </c>
      <c r="E61" s="38">
        <f t="shared" si="1"/>
        <v>8.3167665648645297</v>
      </c>
      <c r="F61" s="43"/>
      <c r="G61" s="43"/>
      <c r="H61" s="40"/>
      <c r="I61" s="40"/>
      <c r="J61" s="40"/>
      <c r="K61" s="40"/>
      <c r="L61" s="40"/>
      <c r="M61" s="40"/>
      <c r="N61" s="40"/>
      <c r="O61" s="40"/>
      <c r="P61" s="40"/>
    </row>
    <row r="62" spans="1:16" x14ac:dyDescent="0.25">
      <c r="A62" s="45">
        <v>17.105263157894733</v>
      </c>
      <c r="B62" s="44">
        <v>850</v>
      </c>
      <c r="C62" s="37">
        <f>[1]!APNConductivity(A62,$G$4,$G$5,$G$6,$G$7,$G$8)</f>
        <v>852.04458475124056</v>
      </c>
      <c r="D62" s="38">
        <f t="shared" si="2"/>
        <v>-2.0445847512405635</v>
      </c>
      <c r="E62" s="38">
        <f t="shared" si="1"/>
        <v>4.1803268050054365</v>
      </c>
      <c r="F62" s="43"/>
      <c r="G62" s="43"/>
      <c r="H62" s="40"/>
      <c r="I62" s="40"/>
      <c r="J62" s="40"/>
      <c r="K62" s="40"/>
      <c r="L62" s="40"/>
      <c r="M62" s="40"/>
      <c r="N62" s="40"/>
      <c r="O62" s="40"/>
      <c r="P62" s="40"/>
    </row>
    <row r="63" spans="1:16" x14ac:dyDescent="0.25">
      <c r="A63" s="45">
        <v>17.989756722151089</v>
      </c>
      <c r="B63" s="44">
        <v>874</v>
      </c>
      <c r="C63" s="37">
        <f>[1]!APNConductivity(A63,$G$4,$G$5,$G$6,$G$7,$G$8)</f>
        <v>876.56841220714125</v>
      </c>
      <c r="D63" s="38">
        <f t="shared" si="2"/>
        <v>-2.5684122071412503</v>
      </c>
      <c r="E63" s="38">
        <f t="shared" si="1"/>
        <v>6.5967412657921889</v>
      </c>
      <c r="F63" s="43"/>
      <c r="G63" s="43"/>
      <c r="H63" s="40"/>
      <c r="I63" s="40"/>
      <c r="J63" s="40"/>
      <c r="K63" s="40"/>
      <c r="L63" s="40"/>
      <c r="M63" s="40"/>
      <c r="N63" s="40"/>
      <c r="O63" s="40"/>
      <c r="P63" s="40"/>
    </row>
    <row r="64" spans="1:16" x14ac:dyDescent="0.25">
      <c r="A64" s="45">
        <v>18.749999999999996</v>
      </c>
      <c r="B64" s="44">
        <v>896</v>
      </c>
      <c r="C64" s="37">
        <f>[1]!APNConductivity(A64,$G$4,$G$5,$G$6,$G$7,$G$8)</f>
        <v>897.64722580614136</v>
      </c>
      <c r="D64" s="38">
        <f t="shared" si="2"/>
        <v>-1.647225806141364</v>
      </c>
      <c r="E64" s="38">
        <f t="shared" si="1"/>
        <v>2.7133528564180667</v>
      </c>
      <c r="F64" s="43"/>
      <c r="G64" s="43"/>
      <c r="H64" s="40"/>
      <c r="I64" s="40"/>
      <c r="J64" s="40"/>
      <c r="K64" s="40"/>
      <c r="L64" s="40"/>
      <c r="M64" s="40"/>
      <c r="N64" s="40"/>
      <c r="O64" s="40"/>
      <c r="P64" s="40"/>
    </row>
    <row r="65" spans="1:16" x14ac:dyDescent="0.25">
      <c r="A65" s="45">
        <v>19.512195121951216</v>
      </c>
      <c r="B65" s="44">
        <v>917</v>
      </c>
      <c r="C65" s="37">
        <f>[1]!APNConductivity(A65,$G$4,$G$5,$G$6,$G$7,$G$8)</f>
        <v>918.78015702670518</v>
      </c>
      <c r="D65" s="38">
        <f t="shared" si="2"/>
        <v>-1.7801570267051829</v>
      </c>
      <c r="E65" s="38">
        <f t="shared" si="1"/>
        <v>3.1689590397278375</v>
      </c>
      <c r="F65" s="43"/>
      <c r="G65" s="43"/>
      <c r="H65" s="40"/>
      <c r="I65" s="40"/>
      <c r="J65" s="40"/>
      <c r="K65" s="40"/>
      <c r="L65" s="40"/>
      <c r="M65" s="40"/>
      <c r="N65" s="40"/>
      <c r="O65" s="40"/>
      <c r="P65" s="40"/>
    </row>
    <row r="66" spans="1:16" x14ac:dyDescent="0.25">
      <c r="A66" s="45">
        <v>20.238095238095237</v>
      </c>
      <c r="B66" s="44">
        <v>937</v>
      </c>
      <c r="C66" s="37">
        <f>[1]!APNConductivity(A66,$G$4,$G$5,$G$6,$G$7,$G$8)</f>
        <v>938.90675818914701</v>
      </c>
      <c r="D66" s="38">
        <f t="shared" si="2"/>
        <v>-1.9067581891470127</v>
      </c>
      <c r="E66" s="38">
        <f t="shared" si="1"/>
        <v>3.6357267918791951</v>
      </c>
      <c r="F66" s="43"/>
      <c r="G66" s="43"/>
      <c r="H66" s="40"/>
      <c r="I66" s="40"/>
      <c r="J66" s="40"/>
      <c r="K66" s="40"/>
      <c r="L66" s="40"/>
      <c r="M66" s="40"/>
      <c r="N66" s="40"/>
      <c r="O66" s="40"/>
      <c r="P66" s="40"/>
    </row>
    <row r="67" spans="1:16" x14ac:dyDescent="0.25">
      <c r="A67" s="45">
        <v>20.930232558139537</v>
      </c>
      <c r="B67" s="44">
        <v>957</v>
      </c>
      <c r="C67" s="37">
        <f>[1]!APNConductivity(A67,$G$4,$G$5,$G$6,$G$7,$G$8)</f>
        <v>958.09723836728926</v>
      </c>
      <c r="D67" s="38">
        <f t="shared" si="2"/>
        <v>-1.0972383672892647</v>
      </c>
      <c r="E67" s="38">
        <f t="shared" si="1"/>
        <v>1.2039320346516114</v>
      </c>
      <c r="F67" s="43"/>
      <c r="G67" s="43"/>
      <c r="H67" s="40"/>
      <c r="I67" s="40"/>
      <c r="J67" s="40"/>
      <c r="K67" s="40"/>
      <c r="L67" s="40"/>
      <c r="M67" s="40"/>
      <c r="N67" s="40"/>
      <c r="O67" s="40"/>
      <c r="P67" s="40"/>
    </row>
    <row r="68" spans="1:16" x14ac:dyDescent="0.25">
      <c r="A68" s="45">
        <v>21.59090909090909</v>
      </c>
      <c r="B68" s="44">
        <v>978</v>
      </c>
      <c r="C68" s="37">
        <f>[1]!APNConductivity(A68,$G$4,$G$5,$G$6,$G$7,$G$8)</f>
        <v>976.41542399187938</v>
      </c>
      <c r="D68" s="38">
        <f t="shared" si="2"/>
        <v>1.5845760081206208</v>
      </c>
      <c r="E68" s="38">
        <f t="shared" si="1"/>
        <v>2.510881125511482</v>
      </c>
      <c r="F68" s="43"/>
      <c r="G68" s="43"/>
      <c r="H68" s="40"/>
      <c r="I68" s="40"/>
      <c r="J68" s="40"/>
      <c r="K68" s="40"/>
      <c r="L68" s="40"/>
      <c r="M68" s="40"/>
      <c r="N68" s="40"/>
      <c r="O68" s="40"/>
      <c r="P68" s="40"/>
    </row>
    <row r="69" spans="1:16" x14ac:dyDescent="0.25">
      <c r="A69" s="45">
        <v>22.222222222222221</v>
      </c>
      <c r="B69" s="44">
        <v>992</v>
      </c>
      <c r="C69" s="37">
        <f>[1]!APNConductivity(A69,$G$4,$G$5,$G$6,$G$7,$G$8)</f>
        <v>993.91946803315443</v>
      </c>
      <c r="D69" s="38">
        <f t="shared" si="2"/>
        <v>-1.9194680331544305</v>
      </c>
      <c r="E69" s="38">
        <f t="shared" si="1"/>
        <v>3.684357530301738</v>
      </c>
      <c r="F69" s="43"/>
      <c r="G69" s="43"/>
      <c r="H69" s="40"/>
      <c r="I69" s="40"/>
      <c r="J69" s="40"/>
      <c r="K69" s="40"/>
      <c r="L69" s="40"/>
      <c r="M69" s="40"/>
      <c r="N69" s="40"/>
      <c r="O69" s="40"/>
      <c r="P69" s="40"/>
    </row>
    <row r="70" spans="1:16" x14ac:dyDescent="0.25">
      <c r="A70" s="45">
        <v>22.826086956521738</v>
      </c>
      <c r="B70" s="44">
        <v>1008</v>
      </c>
      <c r="C70" s="37">
        <f>[1]!APNConductivity(A70,$G$4,$G$5,$G$6,$G$7,$G$8)</f>
        <v>1010.6624666813307</v>
      </c>
      <c r="D70" s="38">
        <f t="shared" ref="D70:D75" si="3">B70-C70</f>
        <v>-2.6624666813306703</v>
      </c>
      <c r="E70" s="38">
        <f t="shared" si="1"/>
        <v>7.0887288291959534</v>
      </c>
      <c r="F70" s="43"/>
      <c r="G70" s="43"/>
      <c r="H70" s="40"/>
      <c r="I70" s="40"/>
      <c r="J70" s="40"/>
      <c r="K70" s="40"/>
      <c r="L70" s="40"/>
      <c r="M70" s="40"/>
      <c r="N70" s="40"/>
      <c r="O70" s="40"/>
      <c r="P70" s="40"/>
    </row>
    <row r="71" spans="1:16" x14ac:dyDescent="0.25">
      <c r="A71" s="45">
        <v>23.404255319148938</v>
      </c>
      <c r="B71" s="44">
        <v>1025</v>
      </c>
      <c r="C71" s="37">
        <f>[1]!APNConductivity(A71,$G$4,$G$5,$G$6,$G$7,$G$8)</f>
        <v>1026.6929973019248</v>
      </c>
      <c r="D71" s="38">
        <f t="shared" si="3"/>
        <v>-1.6929973019248337</v>
      </c>
      <c r="E71" s="38">
        <f>D71^2</f>
        <v>2.8662398643247662</v>
      </c>
      <c r="F71" s="43"/>
      <c r="G71" s="43"/>
      <c r="H71" s="40"/>
      <c r="I71" s="40"/>
      <c r="J71" s="40"/>
      <c r="K71" s="40"/>
      <c r="L71" s="40"/>
      <c r="M71" s="40"/>
      <c r="N71" s="40"/>
      <c r="O71" s="40"/>
      <c r="P71" s="40"/>
    </row>
    <row r="72" spans="1:16" x14ac:dyDescent="0.25">
      <c r="A72" s="45">
        <v>23.985431841831428</v>
      </c>
      <c r="B72" s="44">
        <v>1043</v>
      </c>
      <c r="C72" s="37">
        <f>[1]!APNConductivity(A72,$G$4,$G$5,$G$6,$G$7,$G$8)</f>
        <v>1042.8069333888072</v>
      </c>
      <c r="D72" s="38">
        <f t="shared" si="3"/>
        <v>0.19306661119276214</v>
      </c>
      <c r="E72" s="38">
        <f>D72^2</f>
        <v>3.7274716357457188E-2</v>
      </c>
      <c r="F72" s="43"/>
      <c r="G72" s="43"/>
      <c r="H72" s="40"/>
      <c r="I72" s="40"/>
      <c r="J72" s="40"/>
      <c r="K72" s="40"/>
      <c r="L72" s="40"/>
      <c r="M72" s="40"/>
      <c r="N72" s="40"/>
      <c r="O72" s="40"/>
      <c r="P72" s="40"/>
    </row>
    <row r="73" spans="1:16" x14ac:dyDescent="0.25">
      <c r="A73" s="45">
        <v>24.33264887063655</v>
      </c>
      <c r="B73" s="44">
        <v>1057</v>
      </c>
      <c r="C73" s="37">
        <f>[1]!APNConductivity(A73,$G$4,$G$5,$G$6,$G$7,$G$8)</f>
        <v>1052.4340136167189</v>
      </c>
      <c r="D73" s="38">
        <f t="shared" si="3"/>
        <v>4.5659863832811425</v>
      </c>
      <c r="E73" s="38">
        <f>D73^2</f>
        <v>20.848231652308808</v>
      </c>
      <c r="F73" s="43"/>
      <c r="G73" s="43"/>
      <c r="H73" s="40"/>
      <c r="I73" s="40"/>
      <c r="J73" s="40"/>
      <c r="K73" s="40"/>
      <c r="L73" s="40"/>
      <c r="M73" s="40"/>
      <c r="N73" s="40"/>
      <c r="O73" s="40"/>
      <c r="P73" s="40"/>
    </row>
    <row r="74" spans="1:16" x14ac:dyDescent="0.25">
      <c r="A74" s="45">
        <v>24.696356275303643</v>
      </c>
      <c r="B74" s="44">
        <v>1067</v>
      </c>
      <c r="C74" s="37">
        <f>[1]!APNConductivity(A74,$G$4,$G$5,$G$6,$G$7,$G$8)</f>
        <v>1062.5183126969371</v>
      </c>
      <c r="D74" s="38">
        <f t="shared" si="3"/>
        <v>4.4816873030629267</v>
      </c>
      <c r="E74" s="38">
        <f>D74^2</f>
        <v>20.085521082435449</v>
      </c>
      <c r="F74" s="43"/>
      <c r="G74" s="43"/>
      <c r="H74" s="40"/>
      <c r="I74" s="40"/>
      <c r="J74" s="40"/>
      <c r="K74" s="40"/>
      <c r="L74" s="40"/>
      <c r="M74" s="40"/>
      <c r="N74" s="40"/>
      <c r="O74" s="40"/>
      <c r="P74" s="40"/>
    </row>
    <row r="75" spans="1:16" x14ac:dyDescent="0.25">
      <c r="A75" s="45">
        <v>25</v>
      </c>
      <c r="B75" s="44">
        <v>1074</v>
      </c>
      <c r="C75" s="37">
        <f>[1]!APNConductivity(A75,$G$4,$G$5,$G$6,$G$7,$G$8)</f>
        <v>1070.937261814765</v>
      </c>
      <c r="D75" s="38">
        <f t="shared" si="3"/>
        <v>3.0627381852350481</v>
      </c>
      <c r="E75" s="38">
        <f>D75^2</f>
        <v>9.3803651912968764</v>
      </c>
      <c r="F75" s="43"/>
      <c r="G75" s="43"/>
      <c r="H75" s="40"/>
      <c r="I75" s="40"/>
      <c r="J75" s="40"/>
      <c r="K75" s="40"/>
      <c r="L75" s="40"/>
      <c r="M75" s="40"/>
      <c r="N75" s="40"/>
      <c r="O75" s="40"/>
      <c r="P75" s="40"/>
    </row>
    <row r="76" spans="1:16" x14ac:dyDescent="0.25">
      <c r="A76" s="10"/>
      <c r="B76" s="10"/>
      <c r="C76" s="10"/>
      <c r="D76" s="10"/>
      <c r="E76" s="10"/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050" r:id="rId4">
          <objectPr defaultSize="0" autoPict="0" r:id="rId5">
            <anchor moveWithCells="1" sizeWithCells="1">
              <from>
                <xdr:col>0</xdr:col>
                <xdr:colOff>247650</xdr:colOff>
                <xdr:row>0</xdr:row>
                <xdr:rowOff>990600</xdr:rowOff>
              </from>
              <to>
                <xdr:col>3</xdr:col>
                <xdr:colOff>714375</xdr:colOff>
                <xdr:row>0</xdr:row>
                <xdr:rowOff>1257300</xdr:rowOff>
              </to>
            </anchor>
          </objectPr>
        </oleObject>
      </mc:Choice>
      <mc:Fallback>
        <oleObject progId="Equation.DSMT4" shapeId="205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</sheetPr>
  <dimension ref="A1:Q76"/>
  <sheetViews>
    <sheetView tabSelected="1" zoomScaleNormal="100" workbookViewId="0">
      <selection activeCell="G6" sqref="G6"/>
    </sheetView>
  </sheetViews>
  <sheetFormatPr baseColWidth="10" defaultRowHeight="15" x14ac:dyDescent="0.25"/>
  <cols>
    <col min="1" max="1" width="13.5703125" style="35" customWidth="1"/>
    <col min="2" max="2" width="11.42578125" style="35"/>
    <col min="3" max="4" width="15" style="35" customWidth="1"/>
    <col min="5" max="5" width="13.28515625" style="35" customWidth="1"/>
    <col min="6" max="6" width="16.42578125" style="35" customWidth="1"/>
    <col min="7" max="7" width="11.42578125" style="10"/>
    <col min="8" max="8" width="13.28515625" style="10" customWidth="1"/>
    <col min="9" max="16384" width="11.42578125" style="10"/>
  </cols>
  <sheetData>
    <row r="1" spans="1:17" s="35" customFormat="1" ht="218.25" customHeight="1" x14ac:dyDescent="0.25">
      <c r="A1" s="2"/>
      <c r="B1" s="2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9" customHeight="1" x14ac:dyDescent="0.25">
      <c r="A2" s="3"/>
      <c r="B2" s="3"/>
      <c r="C2" s="10"/>
      <c r="D2" s="10"/>
      <c r="E2" s="10"/>
      <c r="F2" s="10"/>
      <c r="I2" s="40"/>
      <c r="J2" s="40"/>
      <c r="K2" s="40"/>
      <c r="L2" s="40"/>
      <c r="M2" s="40"/>
      <c r="N2" s="40"/>
      <c r="O2" s="40"/>
      <c r="P2" s="40"/>
      <c r="Q2" s="40"/>
    </row>
    <row r="3" spans="1:17" s="11" customFormat="1" ht="20.25" customHeight="1" thickBot="1" x14ac:dyDescent="0.4">
      <c r="A3" s="13" t="s">
        <v>20</v>
      </c>
      <c r="B3" s="13"/>
      <c r="C3" s="14" t="s">
        <v>30</v>
      </c>
      <c r="D3" s="14"/>
      <c r="E3" s="15" t="s">
        <v>21</v>
      </c>
      <c r="F3" s="15"/>
      <c r="G3" s="14" t="s">
        <v>9</v>
      </c>
      <c r="H3" s="49"/>
      <c r="I3" s="41"/>
      <c r="J3" s="41"/>
      <c r="K3" s="41"/>
      <c r="L3" s="41"/>
      <c r="M3" s="41"/>
      <c r="N3" s="41"/>
      <c r="O3" s="41"/>
      <c r="P3" s="41"/>
      <c r="Q3" s="41"/>
    </row>
    <row r="4" spans="1:17" s="12" customFormat="1" ht="18.75" x14ac:dyDescent="0.3">
      <c r="A4" s="36" t="s">
        <v>33</v>
      </c>
      <c r="B4" s="58" t="s">
        <v>25</v>
      </c>
      <c r="C4" s="16" t="s">
        <v>31</v>
      </c>
      <c r="D4" s="16" t="s">
        <v>27</v>
      </c>
      <c r="E4" s="17" t="s">
        <v>28</v>
      </c>
      <c r="F4" s="17" t="s">
        <v>29</v>
      </c>
      <c r="G4" s="47" t="s">
        <v>4</v>
      </c>
      <c r="H4" s="50">
        <v>2260.15850802881</v>
      </c>
      <c r="I4" s="42"/>
      <c r="J4" s="42"/>
      <c r="K4" s="42"/>
      <c r="L4" s="42"/>
      <c r="M4" s="42"/>
      <c r="N4" s="42"/>
      <c r="O4" s="42"/>
      <c r="P4" s="42"/>
      <c r="Q4" s="42"/>
    </row>
    <row r="5" spans="1:17" s="12" customFormat="1" ht="18.75" x14ac:dyDescent="0.3">
      <c r="A5" s="36" t="s">
        <v>24</v>
      </c>
      <c r="B5" s="36" t="s">
        <v>26</v>
      </c>
      <c r="C5" s="36" t="s">
        <v>32</v>
      </c>
      <c r="D5" s="36" t="s">
        <v>26</v>
      </c>
      <c r="E5" s="36" t="s">
        <v>26</v>
      </c>
      <c r="F5" s="17"/>
      <c r="G5" s="48" t="s">
        <v>5</v>
      </c>
      <c r="H5" s="59">
        <v>7.9395519212274428E-3</v>
      </c>
      <c r="I5" s="42"/>
      <c r="J5" s="42"/>
      <c r="K5" s="42"/>
      <c r="L5" s="42"/>
      <c r="M5" s="42"/>
      <c r="N5" s="42"/>
      <c r="O5" s="42"/>
      <c r="P5" s="42"/>
      <c r="Q5" s="42"/>
    </row>
    <row r="6" spans="1:17" ht="15.75" x14ac:dyDescent="0.25">
      <c r="A6" s="57">
        <v>100</v>
      </c>
      <c r="B6" s="44">
        <v>65.5</v>
      </c>
      <c r="C6" s="37">
        <f>[1]!APNS1(A6,$H$4,$H$5)</f>
        <v>100</v>
      </c>
      <c r="D6" s="37">
        <f>$H$6-$H$7*LOG(1+$H$8*C6)</f>
        <v>65.515927050875916</v>
      </c>
      <c r="E6" s="38">
        <f>B6-D6</f>
        <v>-1.5927050875916393E-2</v>
      </c>
      <c r="F6" s="38">
        <f>E6^2</f>
        <v>2.5367094960402915E-4</v>
      </c>
      <c r="G6" s="48" t="s">
        <v>34</v>
      </c>
      <c r="H6" s="60">
        <v>68.334472959204703</v>
      </c>
      <c r="I6" s="40"/>
      <c r="J6" s="40"/>
      <c r="K6" s="40"/>
      <c r="L6" s="40"/>
      <c r="M6" s="40"/>
      <c r="N6" s="40"/>
      <c r="O6" s="40"/>
      <c r="P6" s="40"/>
      <c r="Q6" s="40"/>
    </row>
    <row r="7" spans="1:17" ht="15.75" x14ac:dyDescent="0.25">
      <c r="A7" s="57">
        <v>500</v>
      </c>
      <c r="B7" s="44">
        <v>56.4</v>
      </c>
      <c r="C7" s="37">
        <f>[1]!APNS1(A7,$H$4,$H$5)</f>
        <v>500</v>
      </c>
      <c r="D7" s="37">
        <f t="shared" ref="D7:D17" si="0">$H$6-$H$7*LOG(1+$H$8*C7)</f>
        <v>56.44578266478964</v>
      </c>
      <c r="E7" s="38">
        <f t="shared" ref="E7:E17" si="1">B7-D7</f>
        <v>-4.5782664789641103E-2</v>
      </c>
      <c r="F7" s="38">
        <f t="shared" ref="F7:F17" si="2">E7^2</f>
        <v>2.0960523952406433E-3</v>
      </c>
      <c r="G7" s="48" t="s">
        <v>10</v>
      </c>
      <c r="H7" s="60">
        <v>64.098910471144166</v>
      </c>
      <c r="I7" s="40"/>
      <c r="J7" s="40"/>
      <c r="K7" s="40"/>
      <c r="L7" s="40"/>
      <c r="M7" s="40"/>
      <c r="N7" s="40"/>
      <c r="O7" s="40"/>
      <c r="P7" s="40"/>
      <c r="Q7" s="40"/>
    </row>
    <row r="8" spans="1:17" ht="16.5" thickBot="1" x14ac:dyDescent="0.3">
      <c r="A8" s="57">
        <v>1000</v>
      </c>
      <c r="B8" s="44">
        <v>48.5</v>
      </c>
      <c r="C8" s="37">
        <f>[1]!APNS1(A8,$H$4,$H$5)</f>
        <v>1000</v>
      </c>
      <c r="D8" s="37">
        <f t="shared" si="0"/>
        <v>48.141433097202565</v>
      </c>
      <c r="E8" s="38">
        <f t="shared" si="1"/>
        <v>0.35856690279743475</v>
      </c>
      <c r="F8" s="38">
        <f t="shared" si="2"/>
        <v>0.12857022378174501</v>
      </c>
      <c r="G8" s="48" t="s">
        <v>35</v>
      </c>
      <c r="H8" s="61">
        <v>1.0655198713514337E-3</v>
      </c>
      <c r="I8" s="40"/>
      <c r="J8" s="40"/>
      <c r="K8" s="40"/>
      <c r="L8" s="40"/>
      <c r="M8" s="40"/>
      <c r="N8" s="40"/>
      <c r="O8" s="40"/>
      <c r="P8" s="40"/>
      <c r="Q8" s="40"/>
    </row>
    <row r="9" spans="1:17" ht="16.5" thickBot="1" x14ac:dyDescent="0.3">
      <c r="A9" s="57">
        <v>1500</v>
      </c>
      <c r="B9" s="44">
        <v>41.3</v>
      </c>
      <c r="C9" s="37">
        <f>[1]!APNS1(A9,$H$4,$H$5)</f>
        <v>1500</v>
      </c>
      <c r="D9" s="37">
        <f t="shared" si="0"/>
        <v>41.753557418715658</v>
      </c>
      <c r="E9" s="38">
        <f t="shared" si="1"/>
        <v>-0.45355741871566124</v>
      </c>
      <c r="F9" s="38">
        <f t="shared" si="2"/>
        <v>0.20571433207201364</v>
      </c>
      <c r="G9" s="39"/>
      <c r="H9" s="55"/>
      <c r="I9" s="40"/>
      <c r="J9" s="40"/>
      <c r="K9" s="40"/>
      <c r="L9" s="40"/>
      <c r="M9" s="40"/>
      <c r="N9" s="40"/>
      <c r="O9" s="40"/>
      <c r="P9" s="40"/>
      <c r="Q9" s="40"/>
    </row>
    <row r="10" spans="1:17" ht="16.5" thickBot="1" x14ac:dyDescent="0.3">
      <c r="A10" s="57">
        <v>1800</v>
      </c>
      <c r="B10" s="44">
        <v>38.5</v>
      </c>
      <c r="C10" s="37">
        <f>[1]!APNS1(A10,$H$4,$H$5)</f>
        <v>1800</v>
      </c>
      <c r="D10" s="37">
        <f t="shared" si="0"/>
        <v>38.523625528341483</v>
      </c>
      <c r="E10" s="38">
        <f t="shared" si="1"/>
        <v>-2.3625528341483459E-2</v>
      </c>
      <c r="F10" s="38">
        <f t="shared" si="2"/>
        <v>5.5816558941423813E-4</v>
      </c>
      <c r="G10" s="54" t="s">
        <v>18</v>
      </c>
      <c r="H10" s="62">
        <f>SUM(F6:F17)</f>
        <v>0.55533645515343233</v>
      </c>
      <c r="I10" s="40"/>
      <c r="J10" s="40"/>
      <c r="K10" s="40"/>
      <c r="L10" s="40"/>
      <c r="M10" s="40"/>
      <c r="N10" s="40"/>
      <c r="O10" s="40"/>
      <c r="P10" s="40"/>
      <c r="Q10" s="40"/>
    </row>
    <row r="11" spans="1:17" x14ac:dyDescent="0.25">
      <c r="A11" s="57">
        <v>2000</v>
      </c>
      <c r="B11" s="44">
        <v>36.5</v>
      </c>
      <c r="C11" s="37">
        <f>[1]!APNS1(A11,$H$4,$H$5)</f>
        <v>2000</v>
      </c>
      <c r="D11" s="37">
        <f t="shared" si="0"/>
        <v>36.561375034795056</v>
      </c>
      <c r="E11" s="38">
        <f t="shared" si="1"/>
        <v>-6.1375034795055683E-2</v>
      </c>
      <c r="F11" s="38">
        <f t="shared" si="2"/>
        <v>3.7668948960942958E-3</v>
      </c>
      <c r="G11" s="43"/>
      <c r="H11" s="43"/>
      <c r="I11" s="40"/>
      <c r="J11" s="40"/>
      <c r="K11" s="40"/>
      <c r="L11" s="40"/>
      <c r="M11" s="40"/>
      <c r="N11" s="40"/>
      <c r="O11" s="40"/>
      <c r="P11" s="40"/>
      <c r="Q11" s="40"/>
    </row>
    <row r="12" spans="1:17" x14ac:dyDescent="0.25">
      <c r="A12" s="57">
        <v>2100</v>
      </c>
      <c r="B12" s="44">
        <v>35.700000000000003</v>
      </c>
      <c r="C12" s="37">
        <f>[1]!APNS1(A12,$H$4,$H$5)</f>
        <v>2100</v>
      </c>
      <c r="D12" s="37">
        <f t="shared" si="0"/>
        <v>35.629793403700972</v>
      </c>
      <c r="E12" s="38">
        <f t="shared" si="1"/>
        <v>7.0206596299030366E-2</v>
      </c>
      <c r="F12" s="38">
        <f t="shared" si="2"/>
        <v>4.9289661638950242E-3</v>
      </c>
      <c r="G12" s="43"/>
      <c r="H12" s="43"/>
      <c r="I12" s="40"/>
      <c r="J12" s="40"/>
      <c r="K12" s="40"/>
      <c r="L12" s="40"/>
      <c r="M12" s="40"/>
      <c r="N12" s="40"/>
      <c r="O12" s="40"/>
      <c r="P12" s="40"/>
      <c r="Q12" s="40"/>
    </row>
    <row r="13" spans="1:17" x14ac:dyDescent="0.25">
      <c r="A13" s="57">
        <v>2200</v>
      </c>
      <c r="B13" s="44">
        <v>34.9</v>
      </c>
      <c r="C13" s="37">
        <f>[1]!APNS1(A13,$H$4,$H$5)</f>
        <v>2199.9981343322961</v>
      </c>
      <c r="D13" s="37">
        <f t="shared" si="0"/>
        <v>34.728396507238685</v>
      </c>
      <c r="E13" s="38">
        <f t="shared" si="1"/>
        <v>0.1716034927613137</v>
      </c>
      <c r="F13" s="38">
        <f t="shared" si="2"/>
        <v>2.9447758727882245E-2</v>
      </c>
      <c r="G13" s="43"/>
      <c r="H13" s="43"/>
      <c r="I13" s="40"/>
      <c r="J13" s="40"/>
      <c r="K13" s="40"/>
      <c r="L13" s="40"/>
      <c r="M13" s="40"/>
      <c r="N13" s="40"/>
      <c r="O13" s="40"/>
      <c r="P13" s="40"/>
      <c r="Q13" s="40"/>
    </row>
    <row r="14" spans="1:17" x14ac:dyDescent="0.25">
      <c r="A14" s="57">
        <v>2300</v>
      </c>
      <c r="B14" s="44">
        <v>34.200000000000003</v>
      </c>
      <c r="C14" s="37">
        <f>[1]!APNS1(A14,$H$4,$H$5)</f>
        <v>2260.0757328249715</v>
      </c>
      <c r="D14" s="37">
        <f t="shared" si="0"/>
        <v>34.20055866156877</v>
      </c>
      <c r="E14" s="38">
        <f t="shared" si="1"/>
        <v>-5.5866156876760442E-4</v>
      </c>
      <c r="F14" s="38">
        <f t="shared" si="2"/>
        <v>3.121027484178808E-7</v>
      </c>
      <c r="G14" s="43"/>
      <c r="H14" s="43"/>
      <c r="I14" s="40"/>
      <c r="J14" s="40"/>
      <c r="K14" s="40"/>
      <c r="L14" s="40"/>
      <c r="M14" s="40"/>
      <c r="N14" s="40"/>
      <c r="O14" s="40"/>
      <c r="P14" s="40"/>
      <c r="Q14" s="40"/>
    </row>
    <row r="15" spans="1:17" x14ac:dyDescent="0.25">
      <c r="A15" s="57">
        <v>2400</v>
      </c>
      <c r="B15" s="44">
        <v>33.9</v>
      </c>
      <c r="C15" s="37">
        <f>[1]!APNS1(A15,$H$4,$H$5)</f>
        <v>2260.15850802881</v>
      </c>
      <c r="D15" s="37">
        <f t="shared" si="0"/>
        <v>34.199838264831847</v>
      </c>
      <c r="E15" s="38">
        <f t="shared" si="1"/>
        <v>-0.29983826483184828</v>
      </c>
      <c r="F15" s="38">
        <f t="shared" si="2"/>
        <v>8.9902985057373583E-2</v>
      </c>
      <c r="G15" s="43"/>
      <c r="H15" s="43"/>
      <c r="I15" s="40"/>
      <c r="J15" s="40"/>
      <c r="K15" s="40"/>
      <c r="L15" s="40"/>
      <c r="M15" s="40"/>
      <c r="N15" s="40"/>
      <c r="O15" s="40"/>
      <c r="P15" s="40"/>
      <c r="Q15" s="40"/>
    </row>
    <row r="16" spans="1:17" x14ac:dyDescent="0.25">
      <c r="A16" s="57">
        <v>2500</v>
      </c>
      <c r="B16" s="44">
        <v>34.200000000000003</v>
      </c>
      <c r="C16" s="37">
        <f>[1]!APNS1(A16,$H$4,$H$5)</f>
        <v>2260.15850802881</v>
      </c>
      <c r="D16" s="37">
        <f t="shared" si="0"/>
        <v>34.199838264831847</v>
      </c>
      <c r="E16" s="38">
        <f t="shared" si="1"/>
        <v>1.6173516815598532E-4</v>
      </c>
      <c r="F16" s="38">
        <f t="shared" si="2"/>
        <v>2.6158264618444847E-8</v>
      </c>
      <c r="G16" s="43"/>
      <c r="H16" s="43"/>
      <c r="I16" s="40"/>
      <c r="J16" s="40"/>
      <c r="K16" s="40"/>
      <c r="L16" s="40"/>
      <c r="M16" s="40"/>
      <c r="N16" s="40"/>
      <c r="O16" s="40"/>
      <c r="P16" s="40"/>
      <c r="Q16" s="40"/>
    </row>
    <row r="17" spans="1:17" x14ac:dyDescent="0.25">
      <c r="A17" s="57">
        <v>3000</v>
      </c>
      <c r="B17" s="44">
        <v>34.5</v>
      </c>
      <c r="C17" s="37">
        <f>[1]!APNS1(A17,$H$4,$H$5)</f>
        <v>2260.15850802881</v>
      </c>
      <c r="D17" s="37">
        <f t="shared" si="0"/>
        <v>34.199838264831847</v>
      </c>
      <c r="E17" s="38">
        <f t="shared" si="1"/>
        <v>0.30016173516815314</v>
      </c>
      <c r="F17" s="38">
        <f t="shared" si="2"/>
        <v>9.0097067259156505E-2</v>
      </c>
      <c r="G17" s="43"/>
      <c r="H17" s="43"/>
      <c r="I17" s="40"/>
      <c r="J17" s="40"/>
      <c r="K17" s="40"/>
      <c r="L17" s="40"/>
      <c r="M17" s="40"/>
      <c r="N17" s="40"/>
      <c r="O17" s="40"/>
      <c r="P17" s="40"/>
      <c r="Q17" s="40"/>
    </row>
    <row r="18" spans="1:17" x14ac:dyDescent="0.25">
      <c r="A18" s="57"/>
      <c r="B18" s="44"/>
      <c r="C18" s="37"/>
      <c r="D18" s="37"/>
      <c r="E18" s="38"/>
      <c r="F18" s="38"/>
      <c r="G18" s="43"/>
      <c r="H18" s="43"/>
      <c r="I18" s="40"/>
      <c r="J18" s="40"/>
      <c r="K18" s="40"/>
      <c r="L18" s="40"/>
      <c r="M18" s="40"/>
      <c r="N18" s="40"/>
      <c r="O18" s="40"/>
      <c r="P18" s="40"/>
      <c r="Q18" s="40"/>
    </row>
    <row r="19" spans="1:17" x14ac:dyDescent="0.25">
      <c r="A19" s="57"/>
      <c r="B19" s="44"/>
      <c r="C19" s="37"/>
      <c r="D19" s="37"/>
      <c r="E19" s="38"/>
      <c r="F19" s="38"/>
      <c r="G19" s="43"/>
      <c r="H19" s="43"/>
      <c r="I19" s="40"/>
      <c r="J19" s="40"/>
      <c r="K19" s="40"/>
      <c r="L19" s="40"/>
      <c r="M19" s="40"/>
      <c r="N19" s="40"/>
      <c r="O19" s="40"/>
      <c r="P19" s="40"/>
      <c r="Q19" s="40"/>
    </row>
    <row r="20" spans="1:17" x14ac:dyDescent="0.25">
      <c r="A20" s="57"/>
      <c r="B20" s="44"/>
      <c r="C20" s="37"/>
      <c r="D20" s="37"/>
      <c r="E20" s="38"/>
      <c r="F20" s="38"/>
      <c r="G20" s="43"/>
      <c r="H20" s="43"/>
      <c r="I20" s="40"/>
      <c r="J20" s="40"/>
      <c r="K20" s="40"/>
      <c r="L20" s="40"/>
      <c r="M20" s="40"/>
      <c r="N20" s="40"/>
      <c r="O20" s="40"/>
      <c r="P20" s="40"/>
      <c r="Q20" s="40"/>
    </row>
    <row r="21" spans="1:17" x14ac:dyDescent="0.25">
      <c r="A21" s="57"/>
      <c r="B21" s="44"/>
      <c r="C21" s="37"/>
      <c r="D21" s="37"/>
      <c r="E21" s="38"/>
      <c r="F21" s="38"/>
      <c r="G21" s="43"/>
      <c r="H21" s="43"/>
      <c r="I21" s="40"/>
      <c r="J21" s="40"/>
      <c r="K21" s="40"/>
      <c r="L21" s="40"/>
      <c r="M21" s="40"/>
      <c r="N21" s="40"/>
      <c r="O21" s="40"/>
      <c r="P21" s="40"/>
      <c r="Q21" s="40"/>
    </row>
    <row r="22" spans="1:17" x14ac:dyDescent="0.25">
      <c r="A22" s="57"/>
      <c r="B22" s="44"/>
      <c r="C22" s="37"/>
      <c r="D22" s="37"/>
      <c r="E22" s="38"/>
      <c r="F22" s="38"/>
      <c r="G22" s="43"/>
      <c r="H22" s="43"/>
      <c r="I22" s="40"/>
      <c r="J22" s="40"/>
      <c r="K22" s="40"/>
      <c r="L22" s="40"/>
      <c r="M22" s="40"/>
      <c r="N22" s="40"/>
      <c r="O22" s="40"/>
      <c r="P22" s="40"/>
      <c r="Q22" s="40"/>
    </row>
    <row r="23" spans="1:17" x14ac:dyDescent="0.25">
      <c r="A23" s="45"/>
      <c r="B23" s="44"/>
      <c r="C23" s="37"/>
      <c r="D23" s="37"/>
      <c r="E23" s="38"/>
      <c r="F23" s="38"/>
      <c r="G23" s="43"/>
      <c r="H23" s="43"/>
      <c r="I23" s="40"/>
      <c r="J23" s="40"/>
      <c r="K23" s="40"/>
      <c r="L23" s="40"/>
      <c r="M23" s="40"/>
      <c r="N23" s="40"/>
      <c r="O23" s="40"/>
      <c r="P23" s="40"/>
      <c r="Q23" s="40"/>
    </row>
    <row r="24" spans="1:17" x14ac:dyDescent="0.25">
      <c r="A24" s="45"/>
      <c r="B24" s="44"/>
      <c r="C24" s="37"/>
      <c r="D24" s="37"/>
      <c r="E24" s="38"/>
      <c r="F24" s="38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</row>
    <row r="25" spans="1:17" x14ac:dyDescent="0.25">
      <c r="A25" s="45"/>
      <c r="B25" s="44"/>
      <c r="C25" s="37"/>
      <c r="D25" s="37"/>
      <c r="E25" s="38"/>
      <c r="F25" s="38"/>
      <c r="G25" s="43"/>
      <c r="H25" s="43"/>
      <c r="I25" s="40"/>
      <c r="J25" s="40"/>
      <c r="K25" s="40"/>
      <c r="L25" s="40"/>
      <c r="M25" s="40"/>
      <c r="N25" s="40"/>
      <c r="O25" s="40"/>
      <c r="P25" s="40"/>
      <c r="Q25" s="40"/>
    </row>
    <row r="26" spans="1:17" x14ac:dyDescent="0.25">
      <c r="A26" s="45"/>
      <c r="B26" s="44"/>
      <c r="C26" s="37"/>
      <c r="D26" s="37"/>
      <c r="E26" s="38"/>
      <c r="F26" s="38"/>
      <c r="G26" s="43"/>
      <c r="H26" s="43"/>
      <c r="I26" s="40"/>
      <c r="J26" s="40"/>
      <c r="K26" s="40"/>
      <c r="L26" s="40"/>
      <c r="M26" s="40"/>
      <c r="N26" s="40"/>
      <c r="O26" s="40"/>
      <c r="P26" s="40"/>
      <c r="Q26" s="40"/>
    </row>
    <row r="27" spans="1:17" x14ac:dyDescent="0.25">
      <c r="A27" s="45"/>
      <c r="B27" s="44"/>
      <c r="C27" s="37"/>
      <c r="D27" s="37"/>
      <c r="E27" s="38"/>
      <c r="F27" s="38"/>
      <c r="G27" s="43"/>
      <c r="H27" s="43"/>
      <c r="I27" s="40"/>
      <c r="J27" s="40"/>
      <c r="K27" s="40"/>
      <c r="L27" s="40"/>
      <c r="M27" s="40"/>
      <c r="N27" s="40"/>
      <c r="O27" s="40"/>
      <c r="P27" s="40"/>
      <c r="Q27" s="40"/>
    </row>
    <row r="28" spans="1:17" x14ac:dyDescent="0.25">
      <c r="A28" s="45"/>
      <c r="B28" s="44"/>
      <c r="C28" s="37"/>
      <c r="D28" s="37"/>
      <c r="E28" s="38"/>
      <c r="F28" s="38"/>
      <c r="G28" s="43"/>
      <c r="H28" s="43"/>
      <c r="I28" s="40"/>
      <c r="J28" s="40"/>
      <c r="K28" s="40"/>
      <c r="L28" s="40"/>
      <c r="M28" s="40"/>
      <c r="N28" s="40"/>
      <c r="O28" s="40"/>
      <c r="P28" s="40"/>
      <c r="Q28" s="40"/>
    </row>
    <row r="29" spans="1:17" x14ac:dyDescent="0.25">
      <c r="A29" s="45"/>
      <c r="B29" s="44"/>
      <c r="C29" s="37"/>
      <c r="D29" s="37"/>
      <c r="E29" s="38"/>
      <c r="F29" s="38"/>
      <c r="G29" s="43"/>
      <c r="H29" s="43"/>
      <c r="I29" s="40"/>
      <c r="J29" s="40"/>
      <c r="K29" s="40"/>
      <c r="L29" s="40"/>
      <c r="M29" s="40"/>
      <c r="N29" s="40"/>
      <c r="O29" s="40"/>
      <c r="P29" s="40"/>
      <c r="Q29" s="40"/>
    </row>
    <row r="30" spans="1:17" x14ac:dyDescent="0.25">
      <c r="A30" s="45"/>
      <c r="B30" s="44"/>
      <c r="C30" s="37"/>
      <c r="D30" s="37"/>
      <c r="E30" s="38"/>
      <c r="F30" s="38"/>
      <c r="G30" s="43"/>
      <c r="H30" s="43"/>
      <c r="I30" s="40"/>
      <c r="J30" s="40"/>
      <c r="K30" s="40"/>
      <c r="L30" s="40"/>
      <c r="M30" s="40"/>
      <c r="N30" s="40"/>
      <c r="O30" s="40"/>
      <c r="P30" s="40"/>
      <c r="Q30" s="40"/>
    </row>
    <row r="31" spans="1:17" x14ac:dyDescent="0.25">
      <c r="A31" s="45"/>
      <c r="B31" s="44"/>
      <c r="C31" s="37"/>
      <c r="D31" s="37"/>
      <c r="E31" s="38"/>
      <c r="F31" s="38"/>
      <c r="G31" s="43"/>
      <c r="H31" s="43"/>
      <c r="I31" s="40"/>
      <c r="J31" s="40"/>
      <c r="K31" s="40"/>
      <c r="L31" s="40"/>
      <c r="M31" s="40"/>
      <c r="N31" s="40"/>
      <c r="O31" s="40"/>
      <c r="P31" s="40"/>
      <c r="Q31" s="40"/>
    </row>
    <row r="32" spans="1:17" x14ac:dyDescent="0.25">
      <c r="A32" s="45"/>
      <c r="B32" s="44"/>
      <c r="C32" s="37"/>
      <c r="D32" s="37"/>
      <c r="E32" s="38"/>
      <c r="F32" s="38"/>
      <c r="G32" s="43"/>
      <c r="H32" s="43"/>
      <c r="I32" s="40"/>
      <c r="J32" s="40"/>
      <c r="K32" s="40"/>
      <c r="L32" s="40"/>
      <c r="M32" s="40"/>
      <c r="N32" s="40"/>
      <c r="O32" s="40"/>
      <c r="P32" s="40"/>
      <c r="Q32" s="40"/>
    </row>
    <row r="33" spans="1:17" x14ac:dyDescent="0.25">
      <c r="A33" s="45"/>
      <c r="B33" s="44"/>
      <c r="C33" s="37"/>
      <c r="D33" s="37"/>
      <c r="E33" s="38"/>
      <c r="F33" s="38"/>
      <c r="G33" s="43"/>
      <c r="H33" s="43"/>
      <c r="I33" s="40"/>
      <c r="J33" s="40"/>
      <c r="K33" s="40"/>
      <c r="L33" s="40"/>
      <c r="M33" s="40"/>
      <c r="N33" s="40"/>
      <c r="O33" s="40"/>
      <c r="P33" s="40"/>
      <c r="Q33" s="40"/>
    </row>
    <row r="34" spans="1:17" x14ac:dyDescent="0.25">
      <c r="A34" s="45"/>
      <c r="B34" s="44"/>
      <c r="C34" s="37"/>
      <c r="D34" s="37"/>
      <c r="E34" s="38"/>
      <c r="F34" s="38"/>
      <c r="G34" s="43"/>
      <c r="H34" s="43"/>
      <c r="I34" s="40"/>
      <c r="J34" s="40"/>
      <c r="K34" s="40"/>
      <c r="L34" s="40"/>
      <c r="M34" s="40"/>
      <c r="N34" s="40"/>
      <c r="O34" s="40"/>
      <c r="P34" s="40"/>
      <c r="Q34" s="40"/>
    </row>
    <row r="35" spans="1:17" x14ac:dyDescent="0.25">
      <c r="A35" s="45"/>
      <c r="B35" s="44"/>
      <c r="C35" s="37"/>
      <c r="D35" s="37"/>
      <c r="E35" s="38"/>
      <c r="F35" s="38"/>
      <c r="G35" s="43"/>
      <c r="H35" s="43"/>
      <c r="I35" s="40"/>
      <c r="J35" s="40"/>
      <c r="K35" s="40"/>
      <c r="L35" s="40"/>
      <c r="M35" s="40"/>
      <c r="N35" s="40"/>
      <c r="O35" s="40"/>
      <c r="P35" s="40"/>
      <c r="Q35" s="40"/>
    </row>
    <row r="36" spans="1:17" x14ac:dyDescent="0.25">
      <c r="A36" s="45"/>
      <c r="B36" s="44"/>
      <c r="C36" s="37"/>
      <c r="D36" s="37"/>
      <c r="E36" s="38"/>
      <c r="F36" s="38"/>
      <c r="G36" s="43"/>
      <c r="H36" s="43"/>
      <c r="I36" s="40"/>
      <c r="J36" s="40"/>
      <c r="K36" s="40"/>
      <c r="L36" s="40"/>
      <c r="M36" s="40"/>
      <c r="N36" s="40"/>
      <c r="O36" s="40"/>
      <c r="P36" s="40"/>
      <c r="Q36" s="40"/>
    </row>
    <row r="37" spans="1:17" x14ac:dyDescent="0.25">
      <c r="A37" s="45"/>
      <c r="B37" s="44"/>
      <c r="C37" s="37"/>
      <c r="D37" s="37"/>
      <c r="E37" s="38"/>
      <c r="F37" s="38"/>
      <c r="G37" s="43"/>
      <c r="H37" s="43"/>
      <c r="I37" s="40"/>
      <c r="J37" s="40"/>
      <c r="K37" s="40"/>
      <c r="L37" s="40"/>
      <c r="M37" s="40"/>
      <c r="N37" s="40"/>
      <c r="O37" s="40"/>
      <c r="P37" s="40"/>
      <c r="Q37" s="40"/>
    </row>
    <row r="38" spans="1:17" x14ac:dyDescent="0.25">
      <c r="A38" s="45"/>
      <c r="B38" s="44"/>
      <c r="C38" s="37"/>
      <c r="D38" s="37"/>
      <c r="E38" s="38"/>
      <c r="F38" s="38"/>
      <c r="G38" s="43"/>
      <c r="H38" s="43"/>
      <c r="I38" s="40"/>
      <c r="J38" s="40"/>
      <c r="K38" s="40"/>
      <c r="L38" s="40"/>
      <c r="M38" s="40"/>
      <c r="N38" s="40"/>
      <c r="O38" s="40"/>
      <c r="P38" s="40"/>
      <c r="Q38" s="40"/>
    </row>
    <row r="39" spans="1:17" x14ac:dyDescent="0.25">
      <c r="A39" s="45"/>
      <c r="B39" s="44"/>
      <c r="C39" s="37"/>
      <c r="D39" s="37"/>
      <c r="E39" s="38"/>
      <c r="F39" s="38"/>
      <c r="G39" s="43"/>
      <c r="H39" s="43"/>
      <c r="I39" s="40"/>
      <c r="J39" s="40"/>
      <c r="K39" s="40"/>
      <c r="L39" s="40"/>
      <c r="M39" s="40"/>
      <c r="N39" s="40"/>
      <c r="O39" s="40"/>
      <c r="P39" s="40"/>
      <c r="Q39" s="40"/>
    </row>
    <row r="40" spans="1:17" x14ac:dyDescent="0.25">
      <c r="A40" s="45"/>
      <c r="B40" s="44"/>
      <c r="C40" s="37"/>
      <c r="D40" s="37"/>
      <c r="E40" s="38"/>
      <c r="F40" s="38"/>
      <c r="G40" s="43"/>
      <c r="H40" s="43"/>
      <c r="I40" s="40"/>
      <c r="J40" s="40"/>
      <c r="K40" s="40"/>
      <c r="L40" s="40"/>
      <c r="M40" s="40"/>
      <c r="N40" s="40"/>
      <c r="O40" s="40"/>
      <c r="P40" s="40"/>
      <c r="Q40" s="40"/>
    </row>
    <row r="41" spans="1:17" x14ac:dyDescent="0.25">
      <c r="A41" s="45"/>
      <c r="B41" s="44"/>
      <c r="C41" s="37"/>
      <c r="D41" s="37"/>
      <c r="E41" s="38"/>
      <c r="F41" s="38"/>
      <c r="G41" s="43"/>
      <c r="H41" s="43"/>
      <c r="I41" s="40"/>
      <c r="J41" s="40"/>
      <c r="K41" s="40"/>
      <c r="L41" s="40"/>
      <c r="M41" s="40"/>
      <c r="N41" s="40"/>
      <c r="O41" s="40"/>
      <c r="P41" s="40"/>
      <c r="Q41" s="40"/>
    </row>
    <row r="42" spans="1:17" x14ac:dyDescent="0.25">
      <c r="A42" s="45"/>
      <c r="B42" s="44"/>
      <c r="C42" s="37"/>
      <c r="D42" s="37"/>
      <c r="E42" s="38"/>
      <c r="F42" s="38"/>
      <c r="G42" s="43"/>
      <c r="H42" s="43"/>
      <c r="I42" s="40"/>
      <c r="J42" s="40"/>
      <c r="K42" s="40"/>
      <c r="L42" s="40"/>
      <c r="M42" s="40"/>
      <c r="N42" s="40"/>
      <c r="O42" s="40"/>
      <c r="P42" s="40"/>
      <c r="Q42" s="40"/>
    </row>
    <row r="43" spans="1:17" x14ac:dyDescent="0.25">
      <c r="A43" s="45"/>
      <c r="B43" s="44"/>
      <c r="C43" s="37"/>
      <c r="D43" s="37"/>
      <c r="E43" s="38"/>
      <c r="F43" s="38"/>
      <c r="G43" s="43"/>
      <c r="H43" s="43"/>
      <c r="I43" s="40"/>
      <c r="J43" s="40"/>
      <c r="K43" s="40"/>
      <c r="L43" s="40"/>
      <c r="M43" s="40"/>
      <c r="N43" s="40"/>
      <c r="O43" s="40"/>
      <c r="P43" s="40"/>
      <c r="Q43" s="40"/>
    </row>
    <row r="44" spans="1:17" x14ac:dyDescent="0.25">
      <c r="A44" s="45"/>
      <c r="B44" s="44"/>
      <c r="C44" s="37"/>
      <c r="D44" s="37"/>
      <c r="E44" s="38"/>
      <c r="F44" s="38"/>
      <c r="G44" s="43"/>
      <c r="H44" s="43"/>
      <c r="I44" s="41"/>
      <c r="J44" s="40"/>
      <c r="K44" s="40"/>
      <c r="L44" s="40"/>
      <c r="M44" s="40"/>
      <c r="N44" s="40"/>
      <c r="O44" s="40"/>
      <c r="P44" s="40"/>
      <c r="Q44" s="40"/>
    </row>
    <row r="45" spans="1:17" x14ac:dyDescent="0.25">
      <c r="A45" s="45"/>
      <c r="B45" s="44"/>
      <c r="C45" s="37"/>
      <c r="D45" s="37"/>
      <c r="E45" s="38"/>
      <c r="F45" s="38"/>
      <c r="G45" s="43"/>
      <c r="H45" s="43"/>
      <c r="I45" s="40"/>
      <c r="J45" s="40"/>
      <c r="K45" s="40"/>
      <c r="L45" s="40"/>
      <c r="M45" s="40"/>
      <c r="N45" s="40"/>
      <c r="O45" s="40"/>
      <c r="P45" s="40"/>
      <c r="Q45" s="40"/>
    </row>
    <row r="46" spans="1:17" x14ac:dyDescent="0.25">
      <c r="A46" s="45"/>
      <c r="B46" s="44"/>
      <c r="C46" s="37"/>
      <c r="D46" s="37"/>
      <c r="E46" s="38"/>
      <c r="F46" s="38"/>
      <c r="G46" s="43"/>
      <c r="H46" s="43"/>
      <c r="I46" s="40"/>
      <c r="J46" s="40"/>
      <c r="K46" s="40"/>
      <c r="L46" s="40"/>
      <c r="M46" s="40"/>
      <c r="N46" s="40"/>
      <c r="O46" s="40"/>
      <c r="P46" s="40"/>
      <c r="Q46" s="40"/>
    </row>
    <row r="47" spans="1:17" x14ac:dyDescent="0.25">
      <c r="A47" s="45"/>
      <c r="B47" s="44"/>
      <c r="C47" s="37"/>
      <c r="D47" s="37"/>
      <c r="E47" s="38"/>
      <c r="F47" s="38"/>
      <c r="G47" s="43"/>
      <c r="H47" s="43"/>
      <c r="I47" s="40"/>
      <c r="J47" s="40"/>
      <c r="K47" s="40"/>
      <c r="L47" s="40"/>
      <c r="M47" s="40"/>
      <c r="N47" s="40"/>
      <c r="O47" s="40"/>
      <c r="P47" s="40"/>
      <c r="Q47" s="40"/>
    </row>
    <row r="48" spans="1:17" x14ac:dyDescent="0.25">
      <c r="A48" s="45"/>
      <c r="B48" s="44"/>
      <c r="C48" s="37"/>
      <c r="D48" s="37"/>
      <c r="E48" s="38"/>
      <c r="F48" s="38"/>
      <c r="G48" s="43"/>
      <c r="H48" s="43"/>
      <c r="I48" s="40"/>
      <c r="J48" s="40"/>
      <c r="K48" s="40"/>
      <c r="L48" s="40"/>
      <c r="M48" s="40"/>
      <c r="N48" s="40"/>
      <c r="O48" s="40"/>
      <c r="P48" s="40"/>
      <c r="Q48" s="40"/>
    </row>
    <row r="49" spans="1:17" x14ac:dyDescent="0.25">
      <c r="A49" s="45"/>
      <c r="B49" s="44"/>
      <c r="C49" s="37"/>
      <c r="D49" s="37"/>
      <c r="E49" s="38"/>
      <c r="F49" s="38"/>
      <c r="G49" s="43"/>
      <c r="H49" s="43"/>
      <c r="I49" s="40"/>
      <c r="J49" s="40"/>
      <c r="K49" s="40"/>
      <c r="L49" s="40"/>
      <c r="M49" s="40"/>
      <c r="N49" s="40"/>
      <c r="O49" s="40"/>
      <c r="P49" s="40"/>
      <c r="Q49" s="40"/>
    </row>
    <row r="50" spans="1:17" x14ac:dyDescent="0.25">
      <c r="A50" s="45"/>
      <c r="B50" s="44"/>
      <c r="C50" s="37"/>
      <c r="D50" s="37"/>
      <c r="E50" s="38"/>
      <c r="F50" s="38"/>
      <c r="G50" s="43"/>
      <c r="H50" s="43"/>
      <c r="I50" s="40"/>
      <c r="J50" s="40"/>
      <c r="K50" s="40"/>
      <c r="L50" s="40"/>
      <c r="M50" s="40"/>
      <c r="N50" s="40"/>
      <c r="O50" s="40"/>
      <c r="P50" s="40"/>
      <c r="Q50" s="40"/>
    </row>
    <row r="51" spans="1:17" x14ac:dyDescent="0.25">
      <c r="A51" s="45"/>
      <c r="B51" s="44"/>
      <c r="C51" s="37"/>
      <c r="D51" s="37"/>
      <c r="E51" s="38"/>
      <c r="F51" s="38"/>
      <c r="G51" s="43"/>
      <c r="H51" s="43"/>
      <c r="I51" s="40"/>
      <c r="J51" s="40"/>
      <c r="K51" s="40"/>
      <c r="L51" s="40"/>
      <c r="M51" s="40"/>
      <c r="N51" s="40"/>
      <c r="O51" s="40"/>
      <c r="P51" s="40"/>
      <c r="Q51" s="40"/>
    </row>
    <row r="52" spans="1:17" x14ac:dyDescent="0.25">
      <c r="A52" s="45"/>
      <c r="B52" s="44"/>
      <c r="C52" s="37"/>
      <c r="D52" s="37"/>
      <c r="E52" s="38"/>
      <c r="F52" s="38"/>
      <c r="G52" s="43"/>
      <c r="H52" s="43"/>
      <c r="I52" s="40"/>
      <c r="J52" s="40"/>
      <c r="K52" s="40"/>
      <c r="L52" s="40"/>
      <c r="M52" s="40"/>
      <c r="N52" s="40"/>
      <c r="O52" s="40"/>
      <c r="P52" s="40"/>
      <c r="Q52" s="40"/>
    </row>
    <row r="53" spans="1:17" x14ac:dyDescent="0.25">
      <c r="A53" s="45"/>
      <c r="B53" s="44"/>
      <c r="C53" s="37"/>
      <c r="D53" s="37"/>
      <c r="E53" s="38"/>
      <c r="F53" s="38"/>
      <c r="G53" s="43"/>
      <c r="H53" s="43"/>
      <c r="I53" s="40"/>
      <c r="J53" s="40"/>
      <c r="K53" s="40"/>
      <c r="L53" s="40"/>
      <c r="M53" s="40"/>
      <c r="N53" s="40"/>
      <c r="O53" s="40"/>
      <c r="P53" s="40"/>
      <c r="Q53" s="40"/>
    </row>
    <row r="54" spans="1:17" x14ac:dyDescent="0.25">
      <c r="A54" s="45"/>
      <c r="B54" s="44"/>
      <c r="C54" s="37"/>
      <c r="D54" s="37"/>
      <c r="E54" s="38"/>
      <c r="F54" s="38"/>
      <c r="G54" s="43"/>
      <c r="H54" s="43"/>
      <c r="I54" s="40"/>
      <c r="J54" s="40"/>
      <c r="K54" s="40"/>
      <c r="L54" s="40"/>
      <c r="M54" s="40"/>
      <c r="N54" s="40"/>
      <c r="O54" s="40"/>
      <c r="P54" s="40"/>
      <c r="Q54" s="40"/>
    </row>
    <row r="55" spans="1:17" x14ac:dyDescent="0.25">
      <c r="A55" s="45"/>
      <c r="B55" s="44"/>
      <c r="C55" s="37"/>
      <c r="D55" s="37"/>
      <c r="E55" s="38"/>
      <c r="F55" s="38"/>
      <c r="G55" s="43"/>
      <c r="H55" s="43"/>
      <c r="I55" s="40"/>
      <c r="J55" s="40"/>
      <c r="K55" s="40"/>
      <c r="L55" s="40"/>
      <c r="M55" s="40"/>
      <c r="N55" s="40"/>
      <c r="O55" s="40"/>
      <c r="P55" s="40"/>
      <c r="Q55" s="40"/>
    </row>
    <row r="56" spans="1:17" x14ac:dyDescent="0.25">
      <c r="A56" s="45"/>
      <c r="B56" s="44"/>
      <c r="C56" s="37"/>
      <c r="D56" s="37"/>
      <c r="E56" s="38"/>
      <c r="F56" s="38"/>
      <c r="G56" s="43"/>
      <c r="H56" s="43"/>
      <c r="I56" s="40"/>
      <c r="J56" s="40"/>
      <c r="K56" s="40"/>
      <c r="L56" s="40"/>
      <c r="M56" s="40"/>
      <c r="N56" s="40"/>
      <c r="O56" s="40"/>
      <c r="P56" s="40"/>
      <c r="Q56" s="40"/>
    </row>
    <row r="57" spans="1:17" x14ac:dyDescent="0.25">
      <c r="A57" s="45"/>
      <c r="B57" s="44"/>
      <c r="C57" s="37"/>
      <c r="D57" s="37"/>
      <c r="E57" s="38"/>
      <c r="F57" s="38"/>
      <c r="G57" s="43"/>
      <c r="H57" s="43"/>
      <c r="I57" s="40"/>
      <c r="J57" s="40"/>
      <c r="K57" s="40"/>
      <c r="L57" s="40"/>
      <c r="M57" s="40"/>
      <c r="N57" s="40"/>
      <c r="O57" s="40"/>
      <c r="P57" s="40"/>
      <c r="Q57" s="40"/>
    </row>
    <row r="58" spans="1:17" x14ac:dyDescent="0.25">
      <c r="A58" s="45"/>
      <c r="B58" s="44"/>
      <c r="C58" s="37"/>
      <c r="D58" s="37"/>
      <c r="E58" s="38"/>
      <c r="F58" s="38"/>
      <c r="G58" s="43"/>
      <c r="H58" s="43"/>
      <c r="I58" s="40"/>
      <c r="J58" s="40"/>
      <c r="K58" s="40"/>
      <c r="L58" s="40"/>
      <c r="M58" s="40"/>
      <c r="N58" s="40"/>
      <c r="O58" s="40"/>
      <c r="P58" s="40"/>
      <c r="Q58" s="40"/>
    </row>
    <row r="59" spans="1:17" x14ac:dyDescent="0.25">
      <c r="A59" s="45"/>
      <c r="B59" s="44"/>
      <c r="C59" s="37"/>
      <c r="D59" s="37"/>
      <c r="E59" s="38"/>
      <c r="F59" s="38"/>
      <c r="G59" s="43"/>
      <c r="H59" s="43"/>
      <c r="I59" s="40"/>
      <c r="J59" s="40"/>
      <c r="K59" s="40"/>
      <c r="L59" s="40"/>
      <c r="M59" s="40"/>
      <c r="N59" s="40"/>
      <c r="O59" s="40"/>
      <c r="P59" s="40"/>
      <c r="Q59" s="40"/>
    </row>
    <row r="60" spans="1:17" x14ac:dyDescent="0.25">
      <c r="A60" s="45"/>
      <c r="B60" s="44"/>
      <c r="C60" s="37"/>
      <c r="D60" s="37"/>
      <c r="E60" s="38"/>
      <c r="F60" s="38"/>
      <c r="G60" s="43"/>
      <c r="H60" s="43"/>
      <c r="I60" s="40"/>
      <c r="J60" s="40"/>
      <c r="K60" s="40"/>
      <c r="L60" s="40"/>
      <c r="M60" s="40"/>
      <c r="N60" s="40"/>
      <c r="O60" s="40"/>
      <c r="P60" s="40"/>
      <c r="Q60" s="40"/>
    </row>
    <row r="61" spans="1:17" x14ac:dyDescent="0.25">
      <c r="A61" s="45"/>
      <c r="B61" s="44"/>
      <c r="C61" s="37"/>
      <c r="D61" s="37"/>
      <c r="E61" s="38"/>
      <c r="F61" s="38"/>
      <c r="G61" s="43"/>
      <c r="H61" s="43"/>
      <c r="I61" s="40"/>
      <c r="J61" s="40"/>
      <c r="K61" s="40"/>
      <c r="L61" s="40"/>
      <c r="M61" s="40"/>
      <c r="N61" s="40"/>
      <c r="O61" s="40"/>
      <c r="P61" s="40"/>
      <c r="Q61" s="40"/>
    </row>
    <row r="62" spans="1:17" x14ac:dyDescent="0.25">
      <c r="A62" s="45"/>
      <c r="B62" s="44"/>
      <c r="C62" s="37"/>
      <c r="D62" s="37"/>
      <c r="E62" s="38"/>
      <c r="F62" s="38"/>
      <c r="G62" s="43"/>
      <c r="H62" s="43"/>
      <c r="I62" s="40"/>
      <c r="J62" s="40"/>
      <c r="K62" s="40"/>
      <c r="L62" s="40"/>
      <c r="M62" s="40"/>
      <c r="N62" s="40"/>
      <c r="O62" s="40"/>
      <c r="P62" s="40"/>
      <c r="Q62" s="40"/>
    </row>
    <row r="63" spans="1:17" x14ac:dyDescent="0.25">
      <c r="A63" s="45"/>
      <c r="B63" s="44"/>
      <c r="C63" s="37"/>
      <c r="D63" s="37"/>
      <c r="E63" s="38"/>
      <c r="F63" s="38"/>
      <c r="G63" s="43"/>
      <c r="H63" s="43"/>
      <c r="I63" s="40"/>
      <c r="J63" s="40"/>
      <c r="K63" s="40"/>
      <c r="L63" s="40"/>
      <c r="M63" s="40"/>
      <c r="N63" s="40"/>
      <c r="O63" s="40"/>
      <c r="P63" s="40"/>
      <c r="Q63" s="40"/>
    </row>
    <row r="64" spans="1:17" x14ac:dyDescent="0.25">
      <c r="A64" s="45"/>
      <c r="B64" s="44"/>
      <c r="C64" s="37"/>
      <c r="D64" s="37"/>
      <c r="E64" s="38"/>
      <c r="F64" s="38"/>
      <c r="G64" s="43"/>
      <c r="H64" s="43"/>
      <c r="I64" s="40"/>
      <c r="J64" s="40"/>
      <c r="K64" s="40"/>
      <c r="L64" s="40"/>
      <c r="M64" s="40"/>
      <c r="N64" s="40"/>
      <c r="O64" s="40"/>
      <c r="P64" s="40"/>
      <c r="Q64" s="40"/>
    </row>
    <row r="65" spans="1:17" x14ac:dyDescent="0.25">
      <c r="A65" s="45"/>
      <c r="B65" s="44"/>
      <c r="C65" s="37"/>
      <c r="D65" s="37"/>
      <c r="E65" s="38"/>
      <c r="F65" s="38"/>
      <c r="G65" s="43"/>
      <c r="H65" s="43"/>
      <c r="I65" s="40"/>
      <c r="J65" s="40"/>
      <c r="K65" s="40"/>
      <c r="L65" s="40"/>
      <c r="M65" s="40"/>
      <c r="N65" s="40"/>
      <c r="O65" s="40"/>
      <c r="P65" s="40"/>
      <c r="Q65" s="40"/>
    </row>
    <row r="66" spans="1:17" x14ac:dyDescent="0.25">
      <c r="A66" s="45"/>
      <c r="B66" s="44"/>
      <c r="C66" s="37"/>
      <c r="D66" s="37"/>
      <c r="E66" s="38"/>
      <c r="F66" s="38"/>
      <c r="G66" s="43"/>
      <c r="H66" s="43"/>
      <c r="I66" s="40"/>
      <c r="J66" s="40"/>
      <c r="K66" s="40"/>
      <c r="L66" s="40"/>
      <c r="M66" s="40"/>
      <c r="N66" s="40"/>
      <c r="O66" s="40"/>
      <c r="P66" s="40"/>
      <c r="Q66" s="40"/>
    </row>
    <row r="67" spans="1:17" x14ac:dyDescent="0.25">
      <c r="A67" s="45"/>
      <c r="B67" s="44"/>
      <c r="C67" s="37"/>
      <c r="D67" s="37"/>
      <c r="E67" s="38"/>
      <c r="F67" s="38"/>
      <c r="G67" s="43"/>
      <c r="H67" s="43"/>
      <c r="I67" s="40"/>
      <c r="J67" s="40"/>
      <c r="K67" s="40"/>
      <c r="L67" s="40"/>
      <c r="M67" s="40"/>
      <c r="N67" s="40"/>
      <c r="O67" s="40"/>
      <c r="P67" s="40"/>
      <c r="Q67" s="40"/>
    </row>
    <row r="68" spans="1:17" x14ac:dyDescent="0.25">
      <c r="A68" s="45"/>
      <c r="B68" s="44"/>
      <c r="C68" s="37"/>
      <c r="D68" s="37"/>
      <c r="E68" s="38"/>
      <c r="F68" s="38"/>
      <c r="G68" s="43"/>
      <c r="H68" s="43"/>
      <c r="I68" s="40"/>
      <c r="J68" s="40"/>
      <c r="K68" s="40"/>
      <c r="L68" s="40"/>
      <c r="M68" s="40"/>
      <c r="N68" s="40"/>
      <c r="O68" s="40"/>
      <c r="P68" s="40"/>
      <c r="Q68" s="40"/>
    </row>
    <row r="69" spans="1:17" x14ac:dyDescent="0.25">
      <c r="A69" s="45"/>
      <c r="B69" s="44"/>
      <c r="C69" s="37"/>
      <c r="D69" s="37"/>
      <c r="E69" s="38"/>
      <c r="F69" s="38"/>
      <c r="G69" s="43"/>
      <c r="H69" s="43"/>
      <c r="I69" s="40"/>
      <c r="J69" s="40"/>
      <c r="K69" s="40"/>
      <c r="L69" s="40"/>
      <c r="M69" s="40"/>
      <c r="N69" s="40"/>
      <c r="O69" s="40"/>
      <c r="P69" s="40"/>
      <c r="Q69" s="40"/>
    </row>
    <row r="70" spans="1:17" x14ac:dyDescent="0.25">
      <c r="A70" s="45"/>
      <c r="B70" s="44"/>
      <c r="C70" s="37"/>
      <c r="D70" s="37"/>
      <c r="E70" s="38"/>
      <c r="F70" s="38"/>
      <c r="G70" s="43"/>
      <c r="H70" s="43"/>
      <c r="I70" s="40"/>
      <c r="J70" s="40"/>
      <c r="K70" s="40"/>
      <c r="L70" s="40"/>
      <c r="M70" s="40"/>
      <c r="N70" s="40"/>
      <c r="O70" s="40"/>
      <c r="P70" s="40"/>
      <c r="Q70" s="40"/>
    </row>
    <row r="71" spans="1:17" x14ac:dyDescent="0.25">
      <c r="A71" s="45"/>
      <c r="B71" s="44"/>
      <c r="C71" s="37"/>
      <c r="D71" s="37"/>
      <c r="E71" s="38"/>
      <c r="F71" s="38"/>
      <c r="G71" s="43"/>
      <c r="H71" s="43"/>
      <c r="I71" s="40"/>
      <c r="J71" s="40"/>
      <c r="K71" s="40"/>
      <c r="L71" s="40"/>
      <c r="M71" s="40"/>
      <c r="N71" s="40"/>
      <c r="O71" s="40"/>
      <c r="P71" s="40"/>
      <c r="Q71" s="40"/>
    </row>
    <row r="72" spans="1:17" x14ac:dyDescent="0.25">
      <c r="A72" s="45"/>
      <c r="B72" s="44"/>
      <c r="C72" s="37"/>
      <c r="D72" s="37"/>
      <c r="E72" s="38"/>
      <c r="F72" s="38"/>
      <c r="G72" s="43"/>
      <c r="H72" s="43"/>
      <c r="I72" s="40"/>
      <c r="J72" s="40"/>
      <c r="K72" s="40"/>
      <c r="L72" s="40"/>
      <c r="M72" s="40"/>
      <c r="N72" s="40"/>
      <c r="O72" s="40"/>
      <c r="P72" s="40"/>
      <c r="Q72" s="40"/>
    </row>
    <row r="73" spans="1:17" x14ac:dyDescent="0.25">
      <c r="A73" s="45"/>
      <c r="B73" s="44"/>
      <c r="C73" s="37"/>
      <c r="D73" s="37"/>
      <c r="E73" s="38"/>
      <c r="F73" s="38"/>
      <c r="G73" s="43"/>
      <c r="H73" s="43"/>
      <c r="I73" s="40"/>
      <c r="J73" s="40"/>
      <c r="K73" s="40"/>
      <c r="L73" s="40"/>
      <c r="M73" s="40"/>
      <c r="N73" s="40"/>
      <c r="O73" s="40"/>
      <c r="P73" s="40"/>
      <c r="Q73" s="40"/>
    </row>
    <row r="74" spans="1:17" x14ac:dyDescent="0.25">
      <c r="A74" s="45"/>
      <c r="B74" s="44"/>
      <c r="C74" s="37"/>
      <c r="D74" s="37"/>
      <c r="E74" s="38"/>
      <c r="F74" s="38"/>
      <c r="G74" s="43"/>
      <c r="H74" s="43"/>
      <c r="I74" s="40"/>
      <c r="J74" s="40"/>
      <c r="K74" s="40"/>
      <c r="L74" s="40"/>
      <c r="M74" s="40"/>
      <c r="N74" s="40"/>
      <c r="O74" s="40"/>
      <c r="P74" s="40"/>
      <c r="Q74" s="40"/>
    </row>
    <row r="75" spans="1:17" x14ac:dyDescent="0.25">
      <c r="A75" s="45"/>
      <c r="B75" s="44"/>
      <c r="C75" s="37"/>
      <c r="D75" s="37"/>
      <c r="E75" s="38"/>
      <c r="F75" s="38"/>
      <c r="G75" s="43"/>
      <c r="H75" s="43"/>
      <c r="I75" s="40"/>
      <c r="J75" s="40"/>
      <c r="K75" s="40"/>
      <c r="L75" s="40"/>
      <c r="M75" s="40"/>
      <c r="N75" s="40"/>
      <c r="O75" s="40"/>
      <c r="P75" s="40"/>
      <c r="Q75" s="40"/>
    </row>
    <row r="76" spans="1:17" x14ac:dyDescent="0.25">
      <c r="A76" s="10"/>
      <c r="B76" s="10"/>
      <c r="C76" s="10"/>
      <c r="D76" s="10"/>
      <c r="E76" s="10"/>
      <c r="F76" s="10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9218" r:id="rId4">
          <objectPr defaultSize="0" autoPict="0" r:id="rId5">
            <anchor moveWithCells="1" sizeWithCells="1">
              <from>
                <xdr:col>6</xdr:col>
                <xdr:colOff>457200</xdr:colOff>
                <xdr:row>0</xdr:row>
                <xdr:rowOff>552450</xdr:rowOff>
              </from>
              <to>
                <xdr:col>8</xdr:col>
                <xdr:colOff>361950</xdr:colOff>
                <xdr:row>0</xdr:row>
                <xdr:rowOff>781050</xdr:rowOff>
              </to>
            </anchor>
          </objectPr>
        </oleObject>
      </mc:Choice>
      <mc:Fallback>
        <oleObject progId="Equation.DSMT4" shapeId="921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15</vt:i4>
      </vt:variant>
    </vt:vector>
  </HeadingPairs>
  <TitlesOfParts>
    <vt:vector size="20" baseType="lpstr">
      <vt:lpstr>APN-Concentrations</vt:lpstr>
      <vt:lpstr>APN-Conductivity (indirect)</vt:lpstr>
      <vt:lpstr>APN-Conductivity (direct)</vt:lpstr>
      <vt:lpstr>Fit Conductivity </vt:lpstr>
      <vt:lpstr>Fit Surface Tension</vt:lpstr>
      <vt:lpstr>'APN-Conductivity (direct)'!a</vt:lpstr>
      <vt:lpstr>'APN-Conductivity (indirect)'!a</vt:lpstr>
      <vt:lpstr>'APN-Conductivity (direct)'!b</vt:lpstr>
      <vt:lpstr>'APN-Conductivity (indirect)'!b</vt:lpstr>
      <vt:lpstr>'APN-Conductivity (direct)'!cmc</vt:lpstr>
      <vt:lpstr>'APN-Conductivity (indirect)'!cmc</vt:lpstr>
      <vt:lpstr>cmc</vt:lpstr>
      <vt:lpstr>'APN-Conductivity (direct)'!k0</vt:lpstr>
      <vt:lpstr>'APN-Conductivity (indirect)'!k0</vt:lpstr>
      <vt:lpstr>'APN-Conductivity (direct)'!rr</vt:lpstr>
      <vt:lpstr>'APN-Conductivity (indirect)'!rr</vt:lpstr>
      <vt:lpstr>rr</vt:lpstr>
      <vt:lpstr>'APN-Conductivity (direct)'!S0</vt:lpstr>
      <vt:lpstr>'APN-Conductivity (indirect)'!S0</vt:lpstr>
      <vt:lpstr>S0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Wajih</dc:creator>
  <cp:lastModifiedBy>Wajih</cp:lastModifiedBy>
  <dcterms:created xsi:type="dcterms:W3CDTF">2011-01-20T19:10:34Z</dcterms:created>
  <dcterms:modified xsi:type="dcterms:W3CDTF">2018-03-14T17:21:28Z</dcterms:modified>
</cp:coreProperties>
</file>